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00" activeTab="0"/>
  </bookViews>
  <sheets>
    <sheet name="Toelichting" sheetId="1" r:id="rId1"/>
    <sheet name="Invulvelden" sheetId="2" r:id="rId2"/>
    <sheet name="Resultaten" sheetId="3" r:id="rId3"/>
    <sheet name="Heffing per truck" sheetId="4" state="hidden" r:id="rId4"/>
    <sheet name="Procentuele kostenstijging" sheetId="5" state="hidden" r:id="rId5"/>
    <sheet name="Absolute kostenstijging" sheetId="6" state="hidden" r:id="rId6"/>
  </sheets>
  <definedNames/>
  <calcPr fullCalcOnLoad="1"/>
</workbook>
</file>

<file path=xl/sharedStrings.xml><?xml version="1.0" encoding="utf-8"?>
<sst xmlns="http://schemas.openxmlformats.org/spreadsheetml/2006/main" count="53" uniqueCount="43">
  <si>
    <t>per km</t>
  </si>
  <si>
    <t>Kosten per kilometer</t>
  </si>
  <si>
    <t>Aandeel Tolkilometers</t>
  </si>
  <si>
    <t>Euro 1</t>
  </si>
  <si>
    <t>Euro 2</t>
  </si>
  <si>
    <t>Euro 3</t>
  </si>
  <si>
    <t>Euro 4</t>
  </si>
  <si>
    <t>Euro 5</t>
  </si>
  <si>
    <t>Euro 6</t>
  </si>
  <si>
    <t>3,5 TON - 12 TON</t>
  </si>
  <si>
    <t>12 TON - 32 TON</t>
  </si>
  <si>
    <t xml:space="preserve">&gt;32 TON </t>
  </si>
  <si>
    <t>Euro 0</t>
  </si>
  <si>
    <t>Bron: Viapass.be</t>
  </si>
  <si>
    <t>Emissie norm</t>
  </si>
  <si>
    <t>Gewicht truck</t>
  </si>
  <si>
    <t>Emissie categorie truck</t>
  </si>
  <si>
    <t>Huidige kosten per kilometer</t>
  </si>
  <si>
    <t>Aandeel tolwegen rit</t>
  </si>
  <si>
    <t>Aantal kilometers rit</t>
  </si>
  <si>
    <t>Procentuele toename kosten per kilometer</t>
  </si>
  <si>
    <t>Absolute toename kosten per kilometer</t>
  </si>
  <si>
    <t>Kosten rit exclusief tol</t>
  </si>
  <si>
    <t>Kosten rit inclusief tol</t>
  </si>
  <si>
    <t>Absolute toename kosten rit</t>
  </si>
  <si>
    <t>Gemaakte keuzes</t>
  </si>
  <si>
    <t>Aantal stops per rit</t>
  </si>
  <si>
    <t>Aantal stops</t>
  </si>
  <si>
    <t>Absolute toename kosten per stop</t>
  </si>
  <si>
    <t>Toelichting</t>
  </si>
  <si>
    <t xml:space="preserve">Samen met het gewicht van de truck bepaald de emissie categorie van uw truck de tol kosten per kilometer. Hoe zuiniger uw truck hoe lager de tol. </t>
  </si>
  <si>
    <t>Om te kunnen bepalen wat de procentuele toename in kosten is per kilometer, is het van belang dat u uw huidige kosten per kilometer voor transport in België invoert. Daarnaast wordt op basis van de huidige kosten een berekening gemaakt van de totale kosten exclusief tol. Deze uitkomst wordt vergeleken met de totale kosten inclusief tol.</t>
  </si>
  <si>
    <t xml:space="preserve">In België wordt de tol geheven op autosnelwegen en een aantal regionale en gemeentelijke wegen, derhalve is het van belang dat u een schatting maakt van het percentage dat u voor de betreffende rit over deze tolwegen rijdt. </t>
  </si>
  <si>
    <t>Afhankelijk van het gewicht van de truck wordt bepaald in welke categorie uw truck valt en dit heeft effect op de tol kosten per kilometer. Het maximaal toegelaten totaalgewicht op grond van het kentekenbewijs van de combinatie bepaalt in welke categorie u uw voertuig dient te registreren.</t>
  </si>
  <si>
    <t xml:space="preserve">Om voor een bepaalde rit het totale verschil tussen de oude en nieuwe situatie te kunnen berekenen vragen we u om het totaal aantal kilometers in te vullen. U ziet dan vervolgens in het resultaten tabblad wat de absolute toename in kosten is voor deze rit. </t>
  </si>
  <si>
    <t xml:space="preserve">Als u het aantal stops per rit invoert kunt u vervolgens zien wat de gemiddelde absolute kostentoename per stop is, zodat u deze ook kunt doorberekenen aan uw klant. </t>
  </si>
  <si>
    <t xml:space="preserve">Toename per kilometer </t>
  </si>
  <si>
    <t>De geelgekleurde vakken op het tabblad invulvelden zijn de keuzevakken op basis waarvan de uiteindelijke berekening wordt gemaakt.</t>
  </si>
  <si>
    <t>Geelgekleurde vakken</t>
  </si>
  <si>
    <t>Keuzemenu's</t>
  </si>
  <si>
    <t>De keuzes kunt u maken op basis van dropdown menu's in de eerder genoemde geelgekleurde vakken. Aan de rechterzijde van ieder keuzevak kunt u op een pijl klikken waarna vervolgens de keuzes verschijnen.</t>
  </si>
  <si>
    <t>INNVALL[k] Tol calculator België "Resultaten"</t>
  </si>
  <si>
    <t>INNVALL[k] Tol calculator België "Invulvelden"</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</si>
</sst>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413]\ * #,##0.00_ ;_ [$€-413]\ * \-#,##0.00_ ;_ [$€-413]\ * &quot;-&quot;??_ ;_ @_ "/>
    <numFmt numFmtId="165" formatCode="_ [$€-413]\ * #,##0.000_ ;_ [$€-413]\ * \-#,##0.000_ ;_ [$€-413]\ * &quot;-&quot;??_ ;_ @_ "/>
  </numFmts>
  <fonts count="45">
    <font>
      <sz val="10"/>
      <color theme="1"/>
      <name val="Arial"/>
      <family val="2"/>
    </font>
    <font>
      <sz val="10"/>
      <color indexed="8"/>
      <name val="Arial"/>
      <family val="2"/>
    </font>
    <font>
      <b/>
      <sz val="10"/>
      <color indexed="8"/>
      <name val="Arial"/>
      <family val="2"/>
    </font>
    <font>
      <sz val="14"/>
      <color indexed="9"/>
      <name val="Arial"/>
      <family val="2"/>
    </font>
    <font>
      <b/>
      <sz val="14"/>
      <color indexed="9"/>
      <name val="Arial"/>
      <family val="2"/>
    </font>
    <font>
      <b/>
      <sz val="14"/>
      <color indexed="8"/>
      <name val="Arial"/>
      <family val="2"/>
    </font>
    <font>
      <b/>
      <sz val="14"/>
      <name val="Arial"/>
      <family val="2"/>
    </font>
    <font>
      <sz val="16"/>
      <color indexed="8"/>
      <name val="Arial Black"/>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b/>
      <sz val="13"/>
      <color indexed="8"/>
      <name val="Calibri"/>
      <family val="0"/>
    </font>
    <font>
      <b/>
      <sz val="14"/>
      <color indexed="8"/>
      <name val="Calibri"/>
      <family val="0"/>
    </font>
    <font>
      <sz val="10"/>
      <color theme="0"/>
      <name val="Arial"/>
      <family val="2"/>
    </font>
    <font>
      <b/>
      <sz val="10"/>
      <color rgb="FFFA7D00"/>
      <name val="Arial"/>
      <family val="2"/>
    </font>
    <font>
      <b/>
      <sz val="10"/>
      <color theme="0"/>
      <name val="Arial"/>
      <family val="2"/>
    </font>
    <font>
      <sz val="10"/>
      <color rgb="FFFA7D00"/>
      <name val="Arial"/>
      <family val="2"/>
    </font>
    <font>
      <sz val="10"/>
      <color rgb="FF006100"/>
      <name val="Arial"/>
      <family val="2"/>
    </font>
    <font>
      <sz val="10"/>
      <color rgb="FF3F3F76"/>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9C0006"/>
      <name val="Arial"/>
      <family val="2"/>
    </font>
    <font>
      <sz val="18"/>
      <color theme="3"/>
      <name val="Calibri Light"/>
      <family val="2"/>
    </font>
    <font>
      <b/>
      <sz val="10"/>
      <color theme="1"/>
      <name val="Arial"/>
      <family val="2"/>
    </font>
    <font>
      <b/>
      <sz val="10"/>
      <color rgb="FF3F3F3F"/>
      <name val="Arial"/>
      <family val="2"/>
    </font>
    <font>
      <i/>
      <sz val="10"/>
      <color rgb="FF7F7F7F"/>
      <name val="Arial"/>
      <family val="2"/>
    </font>
    <font>
      <sz val="10"/>
      <color rgb="FFFF0000"/>
      <name val="Arial"/>
      <family val="2"/>
    </font>
    <font>
      <sz val="14"/>
      <color theme="0"/>
      <name val="Arial"/>
      <family val="2"/>
    </font>
    <font>
      <b/>
      <sz val="14"/>
      <color theme="0"/>
      <name val="Arial"/>
      <family val="2"/>
    </font>
    <font>
      <b/>
      <sz val="14"/>
      <color theme="1"/>
      <name val="Arial"/>
      <family val="2"/>
    </font>
    <font>
      <sz val="16"/>
      <color theme="1"/>
      <name val="Arial Black"/>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330033"/>
        <bgColor indexed="64"/>
      </patternFill>
    </fill>
    <fill>
      <patternFill patternType="solid">
        <fgColor rgb="FFFF990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bottom style="thin"/>
    </border>
    <border>
      <left style="medium"/>
      <right style="medium"/>
      <top style="medium"/>
      <bottom style="medium"/>
    </border>
    <border>
      <left style="medium"/>
      <right style="thin"/>
      <top/>
      <bottom style="thin"/>
    </border>
    <border>
      <left style="medium"/>
      <right style="medium"/>
      <top style="medium"/>
      <bottom/>
    </border>
    <border>
      <left style="medium"/>
      <right style="medium"/>
      <top/>
      <bottom style="medium"/>
    </border>
    <border>
      <left style="medium"/>
      <right style="thin"/>
      <top style="medium"/>
      <bottom style="thin"/>
    </border>
    <border>
      <left style="thin"/>
      <right style="medium"/>
      <top style="medium"/>
      <bottom style="thin"/>
    </border>
    <border>
      <left style="medium"/>
      <right style="thin"/>
      <top style="medium"/>
      <bottom/>
    </border>
    <border>
      <left style="thin"/>
      <right style="thin"/>
      <top style="medium"/>
      <bottom/>
    </border>
    <border>
      <left style="thin"/>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style="medium"/>
      <right style="thin"/>
      <top style="medium"/>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43">
    <xf numFmtId="0" fontId="0" fillId="0" borderId="0" xfId="0" applyAlignment="1">
      <alignment/>
    </xf>
    <xf numFmtId="9" fontId="0" fillId="0" borderId="0" xfId="0" applyNumberFormat="1" applyAlignment="1">
      <alignment/>
    </xf>
    <xf numFmtId="2" fontId="0" fillId="0" borderId="0" xfId="0" applyNumberFormat="1" applyAlignment="1">
      <alignment/>
    </xf>
    <xf numFmtId="10" fontId="0" fillId="0" borderId="0" xfId="53" applyNumberFormat="1" applyFont="1" applyAlignment="1">
      <alignment/>
    </xf>
    <xf numFmtId="2" fontId="0" fillId="0" borderId="0" xfId="53" applyNumberFormat="1" applyFont="1" applyAlignment="1">
      <alignment/>
    </xf>
    <xf numFmtId="0" fontId="0" fillId="33" borderId="0" xfId="0" applyFill="1" applyAlignment="1">
      <alignment/>
    </xf>
    <xf numFmtId="0" fontId="41" fillId="33" borderId="0" xfId="0" applyFont="1" applyFill="1" applyAlignment="1">
      <alignment horizontal="center"/>
    </xf>
    <xf numFmtId="0" fontId="42" fillId="33" borderId="0" xfId="0" applyFont="1" applyFill="1" applyAlignment="1">
      <alignment horizontal="center"/>
    </xf>
    <xf numFmtId="0" fontId="37" fillId="34" borderId="10" xfId="0" applyFont="1" applyFill="1" applyBorder="1" applyAlignment="1">
      <alignment/>
    </xf>
    <xf numFmtId="0" fontId="37" fillId="34" borderId="11" xfId="0" applyFont="1" applyFill="1" applyBorder="1" applyAlignment="1">
      <alignment/>
    </xf>
    <xf numFmtId="0" fontId="37" fillId="34" borderId="12" xfId="0" applyFont="1" applyFill="1" applyBorder="1" applyAlignment="1">
      <alignment/>
    </xf>
    <xf numFmtId="0" fontId="37" fillId="34" borderId="13" xfId="0" applyFont="1" applyFill="1" applyBorder="1" applyAlignment="1">
      <alignment/>
    </xf>
    <xf numFmtId="0" fontId="37" fillId="34" borderId="14" xfId="0" applyFont="1" applyFill="1" applyBorder="1" applyAlignment="1">
      <alignment/>
    </xf>
    <xf numFmtId="0" fontId="43" fillId="34" borderId="15" xfId="0" applyFont="1" applyFill="1" applyBorder="1" applyAlignment="1">
      <alignment/>
    </xf>
    <xf numFmtId="0" fontId="43" fillId="33" borderId="0" xfId="0" applyFont="1" applyFill="1" applyAlignment="1">
      <alignment/>
    </xf>
    <xf numFmtId="0" fontId="37" fillId="33" borderId="0" xfId="0" applyFont="1" applyFill="1" applyAlignment="1">
      <alignment/>
    </xf>
    <xf numFmtId="9" fontId="43" fillId="34" borderId="15" xfId="53" applyFont="1" applyFill="1" applyBorder="1" applyAlignment="1">
      <alignment/>
    </xf>
    <xf numFmtId="10" fontId="43" fillId="34" borderId="15" xfId="53" applyNumberFormat="1" applyFont="1" applyFill="1" applyBorder="1" applyAlignment="1">
      <alignment horizontal="center"/>
    </xf>
    <xf numFmtId="165" fontId="43" fillId="34" borderId="15" xfId="0" applyNumberFormat="1" applyFont="1" applyFill="1" applyBorder="1" applyAlignment="1">
      <alignment horizontal="center"/>
    </xf>
    <xf numFmtId="164" fontId="43" fillId="34" borderId="15" xfId="0" applyNumberFormat="1" applyFont="1" applyFill="1" applyBorder="1" applyAlignment="1">
      <alignment horizontal="center"/>
    </xf>
    <xf numFmtId="0" fontId="37" fillId="34" borderId="16" xfId="0" applyFont="1" applyFill="1" applyBorder="1" applyAlignment="1">
      <alignment horizontal="right"/>
    </xf>
    <xf numFmtId="0" fontId="37" fillId="34" borderId="10" xfId="0" applyFont="1" applyFill="1" applyBorder="1" applyAlignment="1">
      <alignment horizontal="right"/>
    </xf>
    <xf numFmtId="0" fontId="0" fillId="33" borderId="0" xfId="0" applyFill="1" applyAlignment="1">
      <alignment/>
    </xf>
    <xf numFmtId="164" fontId="43" fillId="34" borderId="15" xfId="0" applyNumberFormat="1" applyFont="1" applyFill="1" applyBorder="1" applyAlignment="1">
      <alignment/>
    </xf>
    <xf numFmtId="0" fontId="6" fillId="34" borderId="17" xfId="0" applyFont="1" applyFill="1" applyBorder="1" applyAlignment="1">
      <alignment horizontal="center" vertical="center"/>
    </xf>
    <xf numFmtId="0" fontId="6" fillId="34" borderId="18" xfId="0" applyFont="1" applyFill="1" applyBorder="1" applyAlignment="1">
      <alignment horizontal="center" vertical="center"/>
    </xf>
    <xf numFmtId="0" fontId="0" fillId="34" borderId="19" xfId="0" applyFill="1" applyBorder="1" applyAlignment="1">
      <alignment horizontal="left" vertical="top" wrapText="1"/>
    </xf>
    <xf numFmtId="0" fontId="0" fillId="34" borderId="20" xfId="0" applyFill="1" applyBorder="1" applyAlignment="1">
      <alignment horizontal="left" vertical="top" wrapText="1"/>
    </xf>
    <xf numFmtId="0" fontId="0" fillId="34" borderId="12" xfId="0" applyFill="1" applyBorder="1" applyAlignment="1">
      <alignment horizontal="left" vertical="top" wrapText="1"/>
    </xf>
    <xf numFmtId="0" fontId="0" fillId="34" borderId="13" xfId="0" applyFill="1" applyBorder="1" applyAlignment="1">
      <alignment horizontal="left" vertical="top" wrapText="1"/>
    </xf>
    <xf numFmtId="0" fontId="6" fillId="34" borderId="21" xfId="0" applyFont="1" applyFill="1" applyBorder="1" applyAlignment="1">
      <alignment horizontal="center"/>
    </xf>
    <xf numFmtId="0" fontId="6" fillId="34" borderId="22" xfId="0" applyFont="1" applyFill="1" applyBorder="1" applyAlignment="1">
      <alignment horizontal="center"/>
    </xf>
    <xf numFmtId="0" fontId="6" fillId="34" borderId="23" xfId="0" applyFont="1" applyFill="1" applyBorder="1" applyAlignment="1">
      <alignment horizontal="center"/>
    </xf>
    <xf numFmtId="0" fontId="44" fillId="35" borderId="24" xfId="0" applyFont="1" applyFill="1" applyBorder="1" applyAlignment="1">
      <alignment horizontal="center"/>
    </xf>
    <xf numFmtId="0" fontId="0" fillId="35" borderId="25" xfId="0" applyFill="1" applyBorder="1" applyAlignment="1">
      <alignment horizontal="center"/>
    </xf>
    <xf numFmtId="0" fontId="0" fillId="35" borderId="26" xfId="0" applyFill="1" applyBorder="1" applyAlignment="1">
      <alignment horizontal="center"/>
    </xf>
    <xf numFmtId="0" fontId="0" fillId="35" borderId="27" xfId="0" applyFill="1" applyBorder="1" applyAlignment="1">
      <alignment horizontal="center"/>
    </xf>
    <xf numFmtId="0" fontId="0" fillId="35" borderId="28" xfId="0" applyFill="1" applyBorder="1" applyAlignment="1">
      <alignment horizontal="center"/>
    </xf>
    <xf numFmtId="0" fontId="0" fillId="35" borderId="29" xfId="0" applyFill="1" applyBorder="1" applyAlignment="1">
      <alignment horizontal="center"/>
    </xf>
    <xf numFmtId="0" fontId="42" fillId="33" borderId="30" xfId="0" applyFont="1" applyFill="1" applyBorder="1" applyAlignment="1">
      <alignment horizontal="center"/>
    </xf>
    <xf numFmtId="0" fontId="42" fillId="33" borderId="0" xfId="0" applyFont="1" applyFill="1" applyAlignment="1">
      <alignment horizontal="center"/>
    </xf>
    <xf numFmtId="0" fontId="37" fillId="34" borderId="31" xfId="0" applyFont="1" applyFill="1" applyBorder="1" applyAlignment="1">
      <alignment horizontal="center"/>
    </xf>
    <xf numFmtId="0" fontId="37" fillId="34" borderId="3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vulvelden!A1"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Resultaten!A1" /><Relationship Id="rId3" Type="http://schemas.openxmlformats.org/officeDocument/2006/relationships/hyperlink" Target="#Toelichting!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19050</xdr:rowOff>
    </xdr:from>
    <xdr:to>
      <xdr:col>1</xdr:col>
      <xdr:colOff>523875</xdr:colOff>
      <xdr:row>5</xdr:row>
      <xdr:rowOff>190500</xdr:rowOff>
    </xdr:to>
    <xdr:sp>
      <xdr:nvSpPr>
        <xdr:cNvPr id="1" name="Afgeronde rechthoek 2"/>
        <xdr:cNvSpPr>
          <a:spLocks/>
        </xdr:cNvSpPr>
      </xdr:nvSpPr>
      <xdr:spPr>
        <a:xfrm>
          <a:off x="28575" y="1104900"/>
          <a:ext cx="1104900" cy="333375"/>
        </a:xfrm>
        <a:prstGeom prst="roundRect">
          <a:avLst/>
        </a:prstGeom>
        <a:solidFill>
          <a:srgbClr val="FF9900"/>
        </a:solidFill>
        <a:ln w="12700" cmpd="sng">
          <a:solidFill>
            <a:srgbClr val="3300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4</xdr:row>
      <xdr:rowOff>47625</xdr:rowOff>
    </xdr:from>
    <xdr:to>
      <xdr:col>1</xdr:col>
      <xdr:colOff>476250</xdr:colOff>
      <xdr:row>5</xdr:row>
      <xdr:rowOff>152400</xdr:rowOff>
    </xdr:to>
    <xdr:sp>
      <xdr:nvSpPr>
        <xdr:cNvPr id="2" name="Tekstvak 3">
          <a:hlinkClick r:id="rId1"/>
        </xdr:cNvPr>
        <xdr:cNvSpPr txBox="1">
          <a:spLocks noChangeArrowheads="1"/>
        </xdr:cNvSpPr>
      </xdr:nvSpPr>
      <xdr:spPr>
        <a:xfrm>
          <a:off x="76200" y="1133475"/>
          <a:ext cx="1009650" cy="266700"/>
        </a:xfrm>
        <a:prstGeom prst="rect">
          <a:avLst/>
        </a:prstGeom>
        <a:solidFill>
          <a:srgbClr val="FF9900"/>
        </a:solidFill>
        <a:ln w="9525" cmpd="sng">
          <a:solidFill>
            <a:srgbClr val="FF9900"/>
          </a:solidFill>
          <a:headEnd type="none"/>
          <a:tailEnd type="none"/>
        </a:ln>
      </xdr:spPr>
      <xdr:txBody>
        <a:bodyPr vertOverflow="clip" wrap="square" anchor="ctr"/>
        <a:p>
          <a:pPr algn="ctr">
            <a:defRPr/>
          </a:pPr>
          <a:r>
            <a:rPr lang="en-US" cap="none" sz="1300" b="1" i="0" u="none" baseline="0">
              <a:solidFill>
                <a:srgbClr val="000000"/>
              </a:solidFill>
            </a:rPr>
            <a:t>INVULVELD</a:t>
          </a:r>
        </a:p>
      </xdr:txBody>
    </xdr:sp>
    <xdr:clientData/>
  </xdr:twoCellAnchor>
  <xdr:twoCellAnchor>
    <xdr:from>
      <xdr:col>0</xdr:col>
      <xdr:colOff>0</xdr:colOff>
      <xdr:row>0</xdr:row>
      <xdr:rowOff>0</xdr:rowOff>
    </xdr:from>
    <xdr:to>
      <xdr:col>1</xdr:col>
      <xdr:colOff>390525</xdr:colOff>
      <xdr:row>3</xdr:row>
      <xdr:rowOff>457200</xdr:rowOff>
    </xdr:to>
    <xdr:pic>
      <xdr:nvPicPr>
        <xdr:cNvPr id="3" name="Afbeelding 4"/>
        <xdr:cNvPicPr preferRelativeResize="1">
          <a:picLocks noChangeAspect="1"/>
        </xdr:cNvPicPr>
      </xdr:nvPicPr>
      <xdr:blipFill>
        <a:blip r:embed="rId2"/>
        <a:stretch>
          <a:fillRect/>
        </a:stretch>
      </xdr:blipFill>
      <xdr:spPr>
        <a:xfrm>
          <a:off x="0" y="0"/>
          <a:ext cx="1000125"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390525</xdr:colOff>
      <xdr:row>8</xdr:row>
      <xdr:rowOff>57150</xdr:rowOff>
    </xdr:to>
    <xdr:pic>
      <xdr:nvPicPr>
        <xdr:cNvPr id="1" name="Afbeelding 1"/>
        <xdr:cNvPicPr preferRelativeResize="1">
          <a:picLocks noChangeAspect="1"/>
        </xdr:cNvPicPr>
      </xdr:nvPicPr>
      <xdr:blipFill>
        <a:blip r:embed="rId1"/>
        <a:stretch>
          <a:fillRect/>
        </a:stretch>
      </xdr:blipFill>
      <xdr:spPr>
        <a:xfrm>
          <a:off x="0" y="428625"/>
          <a:ext cx="1000125" cy="1028700"/>
        </a:xfrm>
        <a:prstGeom prst="rect">
          <a:avLst/>
        </a:prstGeom>
        <a:noFill/>
        <a:ln w="9525" cmpd="sng">
          <a:noFill/>
        </a:ln>
      </xdr:spPr>
    </xdr:pic>
    <xdr:clientData/>
  </xdr:twoCellAnchor>
  <xdr:twoCellAnchor>
    <xdr:from>
      <xdr:col>4</xdr:col>
      <xdr:colOff>504825</xdr:colOff>
      <xdr:row>10</xdr:row>
      <xdr:rowOff>0</xdr:rowOff>
    </xdr:from>
    <xdr:to>
      <xdr:col>6</xdr:col>
      <xdr:colOff>419100</xdr:colOff>
      <xdr:row>11</xdr:row>
      <xdr:rowOff>161925</xdr:rowOff>
    </xdr:to>
    <xdr:sp>
      <xdr:nvSpPr>
        <xdr:cNvPr id="2" name="Afgeronde rechthoek 2"/>
        <xdr:cNvSpPr>
          <a:spLocks/>
        </xdr:cNvSpPr>
      </xdr:nvSpPr>
      <xdr:spPr>
        <a:xfrm>
          <a:off x="5791200" y="1876425"/>
          <a:ext cx="1304925" cy="400050"/>
        </a:xfrm>
        <a:prstGeom prst="roundRect">
          <a:avLst/>
        </a:prstGeom>
        <a:solidFill>
          <a:srgbClr val="FF9900"/>
        </a:solidFill>
        <a:ln w="12700" cmpd="sng">
          <a:solidFill>
            <a:srgbClr val="3300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10</xdr:row>
      <xdr:rowOff>28575</xdr:rowOff>
    </xdr:from>
    <xdr:to>
      <xdr:col>6</xdr:col>
      <xdr:colOff>371475</xdr:colOff>
      <xdr:row>11</xdr:row>
      <xdr:rowOff>123825</xdr:rowOff>
    </xdr:to>
    <xdr:sp>
      <xdr:nvSpPr>
        <xdr:cNvPr id="3" name="Tekstvak 3">
          <a:hlinkClick r:id="rId2"/>
        </xdr:cNvPr>
        <xdr:cNvSpPr txBox="1">
          <a:spLocks noChangeArrowheads="1"/>
        </xdr:cNvSpPr>
      </xdr:nvSpPr>
      <xdr:spPr>
        <a:xfrm>
          <a:off x="5838825" y="1905000"/>
          <a:ext cx="1209675" cy="333375"/>
        </a:xfrm>
        <a:prstGeom prst="rect">
          <a:avLst/>
        </a:prstGeom>
        <a:solidFill>
          <a:srgbClr val="FF9900"/>
        </a:solidFill>
        <a:ln w="9525" cmpd="sng">
          <a:solidFill>
            <a:srgbClr val="FF9900"/>
          </a:solidFill>
          <a:headEnd type="none"/>
          <a:tailEnd type="none"/>
        </a:ln>
      </xdr:spPr>
      <xdr:txBody>
        <a:bodyPr vertOverflow="clip" wrap="square" anchor="ctr"/>
        <a:p>
          <a:pPr algn="ctr">
            <a:defRPr/>
          </a:pPr>
          <a:r>
            <a:rPr lang="en-US" cap="none" sz="1400" b="1" i="0" u="none" baseline="0">
              <a:solidFill>
                <a:srgbClr val="000000"/>
              </a:solidFill>
            </a:rPr>
            <a:t>BEREKENEN</a:t>
          </a:r>
        </a:p>
      </xdr:txBody>
    </xdr:sp>
    <xdr:clientData/>
  </xdr:twoCellAnchor>
  <xdr:twoCellAnchor>
    <xdr:from>
      <xdr:col>4</xdr:col>
      <xdr:colOff>476250</xdr:colOff>
      <xdr:row>3</xdr:row>
      <xdr:rowOff>95250</xdr:rowOff>
    </xdr:from>
    <xdr:to>
      <xdr:col>6</xdr:col>
      <xdr:colOff>381000</xdr:colOff>
      <xdr:row>5</xdr:row>
      <xdr:rowOff>161925</xdr:rowOff>
    </xdr:to>
    <xdr:sp>
      <xdr:nvSpPr>
        <xdr:cNvPr id="4" name="Afgeronde rechthoek 4"/>
        <xdr:cNvSpPr>
          <a:spLocks/>
        </xdr:cNvSpPr>
      </xdr:nvSpPr>
      <xdr:spPr>
        <a:xfrm>
          <a:off x="5762625" y="523875"/>
          <a:ext cx="1295400" cy="390525"/>
        </a:xfrm>
        <a:prstGeom prst="roundRect">
          <a:avLst/>
        </a:prstGeom>
        <a:solidFill>
          <a:srgbClr val="FF9900"/>
        </a:solidFill>
        <a:ln w="12700" cmpd="sng">
          <a:solidFill>
            <a:srgbClr val="3300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3</xdr:row>
      <xdr:rowOff>123825</xdr:rowOff>
    </xdr:from>
    <xdr:to>
      <xdr:col>6</xdr:col>
      <xdr:colOff>342900</xdr:colOff>
      <xdr:row>5</xdr:row>
      <xdr:rowOff>133350</xdr:rowOff>
    </xdr:to>
    <xdr:sp>
      <xdr:nvSpPr>
        <xdr:cNvPr id="5" name="Tekstvak 5">
          <a:hlinkClick r:id="rId3"/>
        </xdr:cNvPr>
        <xdr:cNvSpPr txBox="1">
          <a:spLocks noChangeArrowheads="1"/>
        </xdr:cNvSpPr>
      </xdr:nvSpPr>
      <xdr:spPr>
        <a:xfrm>
          <a:off x="5810250" y="552450"/>
          <a:ext cx="1209675" cy="333375"/>
        </a:xfrm>
        <a:prstGeom prst="rect">
          <a:avLst/>
        </a:prstGeom>
        <a:solidFill>
          <a:srgbClr val="FF9900"/>
        </a:solidFill>
        <a:ln w="9525" cmpd="sng">
          <a:solidFill>
            <a:srgbClr val="FF9900"/>
          </a:solidFill>
          <a:headEnd type="none"/>
          <a:tailEnd type="none"/>
        </a:ln>
      </xdr:spPr>
      <xdr:txBody>
        <a:bodyPr vertOverflow="clip" wrap="square" anchor="ctr"/>
        <a:p>
          <a:pPr algn="ctr">
            <a:defRPr/>
          </a:pPr>
          <a:r>
            <a:rPr lang="en-US" cap="none" sz="1400" b="1" i="0" u="none" baseline="0">
              <a:solidFill>
                <a:srgbClr val="000000"/>
              </a:solidFill>
            </a:rPr>
            <a:t>TOELICHTING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1000125</xdr:colOff>
      <xdr:row>6</xdr:row>
      <xdr:rowOff>219075</xdr:rowOff>
    </xdr:to>
    <xdr:pic>
      <xdr:nvPicPr>
        <xdr:cNvPr id="1" name="Afbeelding 3"/>
        <xdr:cNvPicPr preferRelativeResize="1">
          <a:picLocks noChangeAspect="1"/>
        </xdr:cNvPicPr>
      </xdr:nvPicPr>
      <xdr:blipFill>
        <a:blip r:embed="rId1"/>
        <a:stretch>
          <a:fillRect/>
        </a:stretch>
      </xdr:blipFill>
      <xdr:spPr>
        <a:xfrm>
          <a:off x="0" y="257175"/>
          <a:ext cx="100012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C2:E18"/>
  <sheetViews>
    <sheetView tabSelected="1" zoomScale="160" zoomScaleNormal="160" zoomScalePageLayoutView="0" workbookViewId="0" topLeftCell="A1">
      <selection activeCell="D15" sqref="D15:E16"/>
    </sheetView>
  </sheetViews>
  <sheetFormatPr defaultColWidth="0" defaultRowHeight="12.75" zeroHeight="1"/>
  <cols>
    <col min="1" max="2" width="9.140625" style="5" customWidth="1"/>
    <col min="3" max="3" width="40.140625" style="5" bestFit="1" customWidth="1"/>
    <col min="4" max="4" width="24.7109375" style="5" customWidth="1"/>
    <col min="5" max="5" width="48.8515625" style="5" customWidth="1"/>
    <col min="6" max="6" width="9.140625" style="5" customWidth="1"/>
    <col min="7" max="7" width="14.28125" style="5" customWidth="1"/>
    <col min="8" max="9" width="9.140625" style="5" customWidth="1"/>
    <col min="10" max="16384" width="9.140625" style="5" hidden="1" customWidth="1"/>
  </cols>
  <sheetData>
    <row r="1" ht="13.5" thickBot="1"/>
    <row r="2" spans="3:5" ht="18.75" thickBot="1">
      <c r="C2" s="30" t="s">
        <v>29</v>
      </c>
      <c r="D2" s="31"/>
      <c r="E2" s="32"/>
    </row>
    <row r="3" spans="3:5" ht="12.75">
      <c r="C3" s="24" t="s">
        <v>15</v>
      </c>
      <c r="D3" s="26" t="s">
        <v>33</v>
      </c>
      <c r="E3" s="27"/>
    </row>
    <row r="4" spans="3:5" ht="40.5" customHeight="1" thickBot="1">
      <c r="C4" s="25"/>
      <c r="D4" s="28"/>
      <c r="E4" s="29"/>
    </row>
    <row r="5" spans="3:5" ht="12.75">
      <c r="C5" s="24" t="s">
        <v>16</v>
      </c>
      <c r="D5" s="26" t="s">
        <v>30</v>
      </c>
      <c r="E5" s="27"/>
    </row>
    <row r="6" spans="3:5" ht="15.75" customHeight="1" thickBot="1">
      <c r="C6" s="25"/>
      <c r="D6" s="28"/>
      <c r="E6" s="29"/>
    </row>
    <row r="7" spans="3:5" ht="12.75">
      <c r="C7" s="24" t="s">
        <v>17</v>
      </c>
      <c r="D7" s="26" t="s">
        <v>31</v>
      </c>
      <c r="E7" s="27"/>
    </row>
    <row r="8" spans="3:5" ht="53.25" customHeight="1" thickBot="1">
      <c r="C8" s="25"/>
      <c r="D8" s="28"/>
      <c r="E8" s="29"/>
    </row>
    <row r="9" spans="3:5" ht="12.75">
      <c r="C9" s="24" t="s">
        <v>18</v>
      </c>
      <c r="D9" s="26" t="s">
        <v>32</v>
      </c>
      <c r="E9" s="27"/>
    </row>
    <row r="10" spans="3:5" ht="26.25" customHeight="1" thickBot="1">
      <c r="C10" s="25"/>
      <c r="D10" s="28"/>
      <c r="E10" s="29"/>
    </row>
    <row r="11" spans="3:5" ht="12.75">
      <c r="C11" s="24" t="s">
        <v>19</v>
      </c>
      <c r="D11" s="26" t="s">
        <v>34</v>
      </c>
      <c r="E11" s="27"/>
    </row>
    <row r="12" spans="3:5" ht="26.25" customHeight="1" thickBot="1">
      <c r="C12" s="25"/>
      <c r="D12" s="28"/>
      <c r="E12" s="29"/>
    </row>
    <row r="13" spans="3:5" ht="12.75">
      <c r="C13" s="24" t="s">
        <v>26</v>
      </c>
      <c r="D13" s="26" t="s">
        <v>35</v>
      </c>
      <c r="E13" s="27"/>
    </row>
    <row r="14" spans="3:5" ht="15" customHeight="1" thickBot="1">
      <c r="C14" s="25"/>
      <c r="D14" s="28"/>
      <c r="E14" s="29"/>
    </row>
    <row r="15" spans="3:5" ht="12.75" customHeight="1">
      <c r="C15" s="24" t="s">
        <v>38</v>
      </c>
      <c r="D15" s="26" t="s">
        <v>37</v>
      </c>
      <c r="E15" s="27"/>
    </row>
    <row r="16" spans="3:5" ht="13.5" thickBot="1">
      <c r="C16" s="25"/>
      <c r="D16" s="28"/>
      <c r="E16" s="29"/>
    </row>
    <row r="17" spans="3:5" ht="12.75">
      <c r="C17" s="24" t="s">
        <v>39</v>
      </c>
      <c r="D17" s="26" t="s">
        <v>40</v>
      </c>
      <c r="E17" s="27"/>
    </row>
    <row r="18" spans="3:5" ht="27.75" customHeight="1" thickBot="1">
      <c r="C18" s="25"/>
      <c r="D18" s="28"/>
      <c r="E18" s="29"/>
    </row>
    <row r="19" ht="12.75"/>
    <row r="20" ht="12.75"/>
    <row r="21" ht="12.75"/>
    <row r="22" ht="12.75"/>
    <row r="23" ht="12.75"/>
  </sheetData>
  <sheetProtection sheet="1" objects="1" scenarios="1"/>
  <mergeCells count="17">
    <mergeCell ref="C7:C8"/>
    <mergeCell ref="D7:E8"/>
    <mergeCell ref="C2:E2"/>
    <mergeCell ref="C3:C4"/>
    <mergeCell ref="D3:E4"/>
    <mergeCell ref="C5:C6"/>
    <mergeCell ref="D5:E6"/>
    <mergeCell ref="C17:C18"/>
    <mergeCell ref="D17:E18"/>
    <mergeCell ref="C15:C16"/>
    <mergeCell ref="D15:E16"/>
    <mergeCell ref="C9:C10"/>
    <mergeCell ref="D9:E10"/>
    <mergeCell ref="C11:C12"/>
    <mergeCell ref="D11:E12"/>
    <mergeCell ref="C13:C14"/>
    <mergeCell ref="D13:E1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G18"/>
  <sheetViews>
    <sheetView zoomScale="180" zoomScaleNormal="180" zoomScalePageLayoutView="0" workbookViewId="0" topLeftCell="A1">
      <selection activeCell="C9" sqref="C9"/>
    </sheetView>
  </sheetViews>
  <sheetFormatPr defaultColWidth="0" defaultRowHeight="12.75" zeroHeight="1"/>
  <cols>
    <col min="1" max="2" width="9.140625" style="0" customWidth="1"/>
    <col min="3" max="3" width="21.57421875" style="0" customWidth="1"/>
    <col min="4" max="4" width="39.421875" style="0" customWidth="1"/>
    <col min="5" max="5" width="9.140625" style="0" customWidth="1"/>
    <col min="6" max="6" width="11.7109375" style="0" customWidth="1"/>
    <col min="7" max="7" width="27.57421875" style="0" customWidth="1"/>
    <col min="8" max="9" width="9.140625" style="5" customWidth="1"/>
    <col min="10" max="16384" width="9.140625" style="0" hidden="1" customWidth="1"/>
  </cols>
  <sheetData>
    <row r="1" s="5" customFormat="1" ht="7.5" customHeight="1" thickBot="1"/>
    <row r="2" spans="2:7" s="5" customFormat="1" ht="12.75">
      <c r="B2" s="33" t="s">
        <v>42</v>
      </c>
      <c r="C2" s="34"/>
      <c r="D2" s="34"/>
      <c r="E2" s="34"/>
      <c r="F2" s="34"/>
      <c r="G2" s="35"/>
    </row>
    <row r="3" spans="2:7" s="5" customFormat="1" ht="13.5" thickBot="1">
      <c r="B3" s="36"/>
      <c r="C3" s="37"/>
      <c r="D3" s="37"/>
      <c r="E3" s="37"/>
      <c r="F3" s="37"/>
      <c r="G3" s="38"/>
    </row>
    <row r="4" spans="1:7" ht="12.75">
      <c r="A4" s="5"/>
      <c r="B4" s="5"/>
      <c r="C4" s="5"/>
      <c r="D4" s="5"/>
      <c r="E4" s="5"/>
      <c r="F4" s="5"/>
      <c r="G4" s="5"/>
    </row>
    <row r="5" spans="1:7" ht="12.75">
      <c r="A5" s="5"/>
      <c r="B5" s="5"/>
      <c r="C5" s="5"/>
      <c r="D5" s="5"/>
      <c r="E5" s="5"/>
      <c r="F5" s="5"/>
      <c r="G5" s="5"/>
    </row>
    <row r="6" spans="1:7" ht="13.5" thickBot="1">
      <c r="A6" s="5"/>
      <c r="B6" s="5"/>
      <c r="C6" s="5"/>
      <c r="D6" s="5"/>
      <c r="E6" s="5"/>
      <c r="F6" s="5"/>
      <c r="G6" s="5"/>
    </row>
    <row r="7" spans="1:7" ht="18.75" thickBot="1">
      <c r="A7" s="5"/>
      <c r="B7" s="5"/>
      <c r="C7" s="13" t="s">
        <v>11</v>
      </c>
      <c r="D7" s="7" t="s">
        <v>15</v>
      </c>
      <c r="E7" s="5"/>
      <c r="F7" s="5"/>
      <c r="G7" s="5"/>
    </row>
    <row r="8" spans="1:7" ht="18.75" thickBot="1">
      <c r="A8" s="5"/>
      <c r="B8" s="5"/>
      <c r="C8" s="14"/>
      <c r="D8" s="6"/>
      <c r="E8" s="5"/>
      <c r="F8" s="5"/>
      <c r="G8" s="5"/>
    </row>
    <row r="9" spans="1:7" ht="18.75" thickBot="1">
      <c r="A9" s="5"/>
      <c r="B9" s="5"/>
      <c r="C9" s="13" t="s">
        <v>8</v>
      </c>
      <c r="D9" s="7" t="s">
        <v>16</v>
      </c>
      <c r="E9" s="5"/>
      <c r="F9" s="5"/>
      <c r="G9" s="5"/>
    </row>
    <row r="10" spans="1:7" ht="18.75" thickBot="1">
      <c r="A10" s="5"/>
      <c r="B10" s="5"/>
      <c r="C10" s="14"/>
      <c r="D10" s="6"/>
      <c r="E10" s="5"/>
      <c r="F10" s="5"/>
      <c r="G10" s="5"/>
    </row>
    <row r="11" spans="1:7" ht="18.75" thickBot="1">
      <c r="A11" s="5"/>
      <c r="B11" s="5"/>
      <c r="C11" s="23">
        <v>0.85</v>
      </c>
      <c r="D11" s="7" t="s">
        <v>17</v>
      </c>
      <c r="E11" s="5"/>
      <c r="F11" s="5"/>
      <c r="G11" s="5"/>
    </row>
    <row r="12" spans="1:7" ht="18.75" thickBot="1">
      <c r="A12" s="5"/>
      <c r="B12" s="5"/>
      <c r="C12" s="14"/>
      <c r="D12" s="6"/>
      <c r="E12" s="5"/>
      <c r="F12" s="5"/>
      <c r="G12" s="5"/>
    </row>
    <row r="13" spans="1:7" ht="18.75" thickBot="1">
      <c r="A13" s="5"/>
      <c r="B13" s="5"/>
      <c r="C13" s="16">
        <v>0.75</v>
      </c>
      <c r="D13" s="7" t="s">
        <v>18</v>
      </c>
      <c r="E13" s="5"/>
      <c r="F13" s="5"/>
      <c r="G13" s="5"/>
    </row>
    <row r="14" spans="1:7" ht="18.75" thickBot="1">
      <c r="A14" s="5"/>
      <c r="B14" s="5"/>
      <c r="C14" s="14"/>
      <c r="D14" s="6"/>
      <c r="E14" s="5"/>
      <c r="F14" s="5"/>
      <c r="G14" s="5"/>
    </row>
    <row r="15" spans="1:7" ht="18.75" thickBot="1">
      <c r="A15" s="5"/>
      <c r="B15" s="5"/>
      <c r="C15" s="13">
        <v>700</v>
      </c>
      <c r="D15" s="7" t="s">
        <v>19</v>
      </c>
      <c r="E15" s="5"/>
      <c r="F15" s="5"/>
      <c r="G15" s="5"/>
    </row>
    <row r="16" spans="1:7" ht="13.5" thickBot="1">
      <c r="A16" s="5"/>
      <c r="B16" s="5"/>
      <c r="C16" s="15"/>
      <c r="D16" s="5"/>
      <c r="E16" s="5"/>
      <c r="F16" s="5"/>
      <c r="G16" s="5"/>
    </row>
    <row r="17" spans="1:7" ht="18.75" thickBot="1">
      <c r="A17" s="5"/>
      <c r="B17" s="5"/>
      <c r="C17" s="13">
        <v>4</v>
      </c>
      <c r="D17" s="7" t="s">
        <v>26</v>
      </c>
      <c r="E17" s="5"/>
      <c r="F17" s="5"/>
      <c r="G17" s="5"/>
    </row>
    <row r="18" spans="1:7" ht="12.75">
      <c r="A18" s="5"/>
      <c r="B18" s="5"/>
      <c r="C18" s="5"/>
      <c r="D18" s="5"/>
      <c r="E18" s="5"/>
      <c r="F18" s="5"/>
      <c r="G18" s="5"/>
    </row>
    <row r="19" s="5" customFormat="1" ht="12.75"/>
    <row r="20" s="5" customFormat="1" ht="12.75"/>
    <row r="21" s="5" customFormat="1" ht="12.75"/>
    <row r="22" s="5" customFormat="1" ht="12.75"/>
    <row r="23" ht="12.75" hidden="1"/>
    <row r="24" ht="12.75" hidden="1"/>
    <row r="25" ht="12.75" hidden="1"/>
    <row r="26" ht="12.75" hidden="1"/>
    <row r="27" ht="12.75" hidden="1"/>
    <row r="28" ht="12.75" hidden="1"/>
  </sheetData>
  <sheetProtection sheet="1" objects="1" scenarios="1"/>
  <protectedRanges>
    <protectedRange sqref="C7 C9 C11 C13 C15 C17" name="Invulvelden"/>
  </protectedRanges>
  <mergeCells count="1">
    <mergeCell ref="B2:G3"/>
  </mergeCells>
  <printOptions/>
  <pageMargins left="0.7" right="0.7"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G19"/>
  <sheetViews>
    <sheetView zoomScale="170" zoomScaleNormal="170" zoomScalePageLayoutView="0" workbookViewId="0" topLeftCell="A1">
      <selection activeCell="D9" sqref="D9"/>
    </sheetView>
  </sheetViews>
  <sheetFormatPr defaultColWidth="0" defaultRowHeight="12.75" zeroHeight="1"/>
  <cols>
    <col min="1" max="1" width="15.57421875" style="5" customWidth="1"/>
    <col min="2" max="2" width="28.140625" style="5" customWidth="1"/>
    <col min="3" max="3" width="5.7109375" style="5" customWidth="1"/>
    <col min="4" max="4" width="16.57421875" style="5" bestFit="1" customWidth="1"/>
    <col min="5" max="5" width="28.421875" style="5" bestFit="1" customWidth="1"/>
    <col min="6" max="6" width="31.57421875" style="5" customWidth="1"/>
    <col min="7" max="7" width="22.28125" style="5" customWidth="1"/>
    <col min="8" max="9" width="9.140625" style="5" customWidth="1"/>
    <col min="10" max="16384" width="9.140625" style="5" hidden="1" customWidth="1"/>
  </cols>
  <sheetData>
    <row r="1" spans="1:7" ht="7.5" customHeight="1" thickBot="1">
      <c r="A1" s="22"/>
      <c r="B1" s="22"/>
      <c r="C1" s="22"/>
      <c r="D1" s="22"/>
      <c r="E1" s="22"/>
      <c r="F1" s="22"/>
      <c r="G1" s="22"/>
    </row>
    <row r="2" spans="1:7" ht="12.75">
      <c r="A2" s="22"/>
      <c r="B2" s="33" t="s">
        <v>41</v>
      </c>
      <c r="C2" s="34"/>
      <c r="D2" s="34"/>
      <c r="E2" s="34"/>
      <c r="F2" s="34"/>
      <c r="G2" s="35"/>
    </row>
    <row r="3" spans="1:7" ht="13.5" thickBot="1">
      <c r="A3" s="22"/>
      <c r="B3" s="36"/>
      <c r="C3" s="37"/>
      <c r="D3" s="37"/>
      <c r="E3" s="37"/>
      <c r="F3" s="37"/>
      <c r="G3" s="38"/>
    </row>
    <row r="4" ht="13.5" thickBot="1"/>
    <row r="5" spans="4:6" ht="18.75" thickBot="1">
      <c r="D5" s="17">
        <f>INDEX('Procentuele kostenstijging'!$D$6:$W$30,MATCH(Invulvelden!$C$11,'Procentuele kostenstijging'!$C$6:$C$30,0),MATCH(Invulvelden!$C$13,'Procentuele kostenstijging'!$D$5:$W$5,0))</f>
        <v>0.11294117647058834</v>
      </c>
      <c r="E5" s="39" t="s">
        <v>20</v>
      </c>
      <c r="F5" s="40"/>
    </row>
    <row r="6" spans="4:5" ht="18.75" thickBot="1">
      <c r="D6" s="6"/>
      <c r="E6" s="6"/>
    </row>
    <row r="7" spans="4:6" ht="18.75" thickBot="1">
      <c r="D7" s="18">
        <f>Invulvelden!C11*(1+$D$5)-Invulvelden!$C$11</f>
        <v>0.09600000000000009</v>
      </c>
      <c r="E7" s="39" t="s">
        <v>21</v>
      </c>
      <c r="F7" s="40"/>
    </row>
    <row r="8" spans="4:5" ht="18.75" thickBot="1">
      <c r="D8" s="6"/>
      <c r="E8" s="6"/>
    </row>
    <row r="9" spans="4:6" ht="18.75" thickBot="1">
      <c r="D9" s="19">
        <f>Invulvelden!C15*Invulvelden!C11</f>
        <v>595</v>
      </c>
      <c r="E9" s="39" t="s">
        <v>22</v>
      </c>
      <c r="F9" s="40"/>
    </row>
    <row r="10" spans="4:5" ht="18.75" thickBot="1">
      <c r="D10" s="6"/>
      <c r="E10" s="6"/>
    </row>
    <row r="11" spans="4:6" ht="18.75" thickBot="1">
      <c r="D11" s="19">
        <f>D13-D9</f>
        <v>67.20000000000005</v>
      </c>
      <c r="E11" s="39" t="s">
        <v>24</v>
      </c>
      <c r="F11" s="40"/>
    </row>
    <row r="12" spans="1:5" ht="18.75" thickBot="1">
      <c r="A12" s="41" t="s">
        <v>25</v>
      </c>
      <c r="B12" s="42"/>
      <c r="D12" s="7"/>
      <c r="E12" s="7"/>
    </row>
    <row r="13" spans="1:6" ht="18.75" thickBot="1">
      <c r="A13" s="20" t="str">
        <f>Invulvelden!C7</f>
        <v>&gt;32 TON </v>
      </c>
      <c r="B13" s="12" t="str">
        <f>Invulvelden!D7</f>
        <v>Gewicht truck</v>
      </c>
      <c r="C13" s="5"/>
      <c r="D13" s="19">
        <f>D9+INDEX('Absolute kostenstijging'!$D$6:$W$25,MATCH(Invulvelden!$C$15,'Absolute kostenstijging'!C6:C25,0),MATCH(Invulvelden!$C$13,'Absolute kostenstijging'!$D$5:$W$5,0))</f>
        <v>662.2</v>
      </c>
      <c r="E13" s="39" t="s">
        <v>23</v>
      </c>
      <c r="F13" s="40"/>
    </row>
    <row r="14" spans="1:2" ht="13.5" thickBot="1">
      <c r="A14" s="21" t="str">
        <f>Invulvelden!C9</f>
        <v>Euro 6</v>
      </c>
      <c r="B14" s="9" t="str">
        <f>Invulvelden!D9</f>
        <v>Emissie categorie truck</v>
      </c>
    </row>
    <row r="15" spans="1:6" ht="18.75" thickBot="1">
      <c r="A15" s="8">
        <f>Invulvelden!C11</f>
        <v>0.85</v>
      </c>
      <c r="B15" s="9" t="str">
        <f>Invulvelden!D11</f>
        <v>Huidige kosten per kilometer</v>
      </c>
      <c r="C15" s="5"/>
      <c r="D15" s="19">
        <f>D11/A18</f>
        <v>16.80000000000001</v>
      </c>
      <c r="E15" s="39" t="s">
        <v>28</v>
      </c>
      <c r="F15" s="40"/>
    </row>
    <row r="16" spans="1:2" ht="12.75">
      <c r="A16" s="8">
        <f>Invulvelden!C13</f>
        <v>0.75</v>
      </c>
      <c r="B16" s="9" t="str">
        <f>Invulvelden!D13</f>
        <v>Aandeel tolwegen rit</v>
      </c>
    </row>
    <row r="17" spans="1:2" ht="12.75">
      <c r="A17" s="8">
        <f>Invulvelden!C15</f>
        <v>700</v>
      </c>
      <c r="B17" s="9" t="str">
        <f>Invulvelden!D15</f>
        <v>Aantal kilometers rit</v>
      </c>
    </row>
    <row r="18" spans="1:2" ht="12.75">
      <c r="A18" s="8">
        <f>Invulvelden!C17</f>
        <v>4</v>
      </c>
      <c r="B18" s="9" t="str">
        <f>Invulvelden!D17</f>
        <v>Aantal stops per rit</v>
      </c>
    </row>
    <row r="19" spans="1:2" ht="13.5" thickBot="1">
      <c r="A19" s="10">
        <f>'Procentuele kostenstijging'!C2</f>
        <v>0.128</v>
      </c>
      <c r="B19" s="11" t="s">
        <v>36</v>
      </c>
    </row>
    <row r="20" ht="12.75"/>
    <row r="21" ht="12.75"/>
    <row r="22" ht="12.75"/>
    <row r="23" ht="12.75" hidden="1"/>
    <row r="24" ht="12.75" hidden="1"/>
    <row r="25" ht="12.75" hidden="1"/>
    <row r="26" ht="12.75" hidden="1"/>
    <row r="27" ht="12.75" hidden="1"/>
    <row r="28" ht="12.75"/>
    <row r="29" ht="12.75"/>
  </sheetData>
  <sheetProtection/>
  <mergeCells count="8">
    <mergeCell ref="B2:G3"/>
    <mergeCell ref="E5:F5"/>
    <mergeCell ref="E7:F7"/>
    <mergeCell ref="E15:F15"/>
    <mergeCell ref="A12:B12"/>
    <mergeCell ref="E11:F11"/>
    <mergeCell ref="E13:F13"/>
    <mergeCell ref="E9:F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D2:K32"/>
  <sheetViews>
    <sheetView zoomScalePageLayoutView="0" workbookViewId="0" topLeftCell="A1">
      <selection activeCell="E16" sqref="E16"/>
    </sheetView>
  </sheetViews>
  <sheetFormatPr defaultColWidth="9.140625" defaultRowHeight="12.75"/>
  <cols>
    <col min="4" max="4" width="12.421875" style="0" bestFit="1" customWidth="1"/>
    <col min="5" max="6" width="16.00390625" style="0" bestFit="1" customWidth="1"/>
  </cols>
  <sheetData>
    <row r="2" ht="12.75">
      <c r="K2" t="s">
        <v>27</v>
      </c>
    </row>
    <row r="3" spans="4:11" ht="12.75">
      <c r="D3" t="s">
        <v>14</v>
      </c>
      <c r="E3" t="s">
        <v>9</v>
      </c>
      <c r="F3" t="s">
        <v>10</v>
      </c>
      <c r="G3" t="s">
        <v>11</v>
      </c>
      <c r="K3">
        <v>1</v>
      </c>
    </row>
    <row r="4" spans="4:11" ht="12.75">
      <c r="D4" t="s">
        <v>12</v>
      </c>
      <c r="E4">
        <v>0.146</v>
      </c>
      <c r="F4">
        <v>0.196</v>
      </c>
      <c r="G4">
        <v>0.2</v>
      </c>
      <c r="K4">
        <v>2</v>
      </c>
    </row>
    <row r="5" spans="4:11" ht="12.75">
      <c r="D5" t="s">
        <v>3</v>
      </c>
      <c r="E5">
        <v>0.146</v>
      </c>
      <c r="F5">
        <v>0.196</v>
      </c>
      <c r="G5">
        <v>0.2</v>
      </c>
      <c r="K5">
        <v>3</v>
      </c>
    </row>
    <row r="6" spans="4:11" ht="12.75">
      <c r="D6" t="s">
        <v>4</v>
      </c>
      <c r="E6">
        <v>0.146</v>
      </c>
      <c r="F6">
        <v>0.196</v>
      </c>
      <c r="G6">
        <v>0.2</v>
      </c>
      <c r="K6">
        <v>4</v>
      </c>
    </row>
    <row r="7" spans="4:11" ht="12.75">
      <c r="D7" t="s">
        <v>5</v>
      </c>
      <c r="E7">
        <v>0.126</v>
      </c>
      <c r="F7">
        <v>0.176</v>
      </c>
      <c r="G7">
        <v>0.18</v>
      </c>
      <c r="K7">
        <v>5</v>
      </c>
    </row>
    <row r="8" spans="4:11" ht="12.75">
      <c r="D8" t="s">
        <v>6</v>
      </c>
      <c r="E8">
        <v>0.095</v>
      </c>
      <c r="F8">
        <v>0.145</v>
      </c>
      <c r="G8">
        <v>0.149</v>
      </c>
      <c r="K8">
        <v>6</v>
      </c>
    </row>
    <row r="9" spans="4:11" ht="12.75">
      <c r="D9" t="s">
        <v>7</v>
      </c>
      <c r="E9">
        <v>0.074</v>
      </c>
      <c r="F9">
        <v>0.124</v>
      </c>
      <c r="G9">
        <v>0.128</v>
      </c>
      <c r="K9">
        <v>7</v>
      </c>
    </row>
    <row r="10" spans="4:11" ht="12.75">
      <c r="D10" t="s">
        <v>8</v>
      </c>
      <c r="E10">
        <v>0.074</v>
      </c>
      <c r="F10">
        <v>0.124</v>
      </c>
      <c r="G10">
        <v>0.128</v>
      </c>
      <c r="K10">
        <v>8</v>
      </c>
    </row>
    <row r="11" ht="12.75">
      <c r="K11">
        <v>9</v>
      </c>
    </row>
    <row r="12" ht="12.75">
      <c r="K12">
        <v>10</v>
      </c>
    </row>
    <row r="13" spans="5:11" ht="12.75">
      <c r="E13" t="s">
        <v>13</v>
      </c>
      <c r="K13">
        <v>11</v>
      </c>
    </row>
    <row r="14" ht="12.75">
      <c r="K14">
        <v>12</v>
      </c>
    </row>
    <row r="15" ht="12.75">
      <c r="K15">
        <v>13</v>
      </c>
    </row>
    <row r="16" ht="12.75">
      <c r="K16">
        <v>14</v>
      </c>
    </row>
    <row r="17" ht="12.75">
      <c r="K17">
        <v>15</v>
      </c>
    </row>
    <row r="18" ht="12.75">
      <c r="K18">
        <v>16</v>
      </c>
    </row>
    <row r="19" ht="12.75">
      <c r="K19">
        <v>17</v>
      </c>
    </row>
    <row r="20" ht="12.75">
      <c r="K20">
        <v>18</v>
      </c>
    </row>
    <row r="21" ht="12.75">
      <c r="K21">
        <v>19</v>
      </c>
    </row>
    <row r="22" ht="12.75">
      <c r="K22">
        <v>20</v>
      </c>
    </row>
    <row r="23" ht="12.75">
      <c r="K23">
        <v>21</v>
      </c>
    </row>
    <row r="24" ht="12.75">
      <c r="K24">
        <v>22</v>
      </c>
    </row>
    <row r="25" ht="12.75">
      <c r="K25">
        <v>23</v>
      </c>
    </row>
    <row r="26" ht="12.75">
      <c r="K26">
        <v>24</v>
      </c>
    </row>
    <row r="27" ht="12.75">
      <c r="K27">
        <v>25</v>
      </c>
    </row>
    <row r="28" ht="12.75">
      <c r="K28">
        <v>26</v>
      </c>
    </row>
    <row r="29" ht="12.75">
      <c r="K29">
        <v>27</v>
      </c>
    </row>
    <row r="30" ht="12.75">
      <c r="K30">
        <v>28</v>
      </c>
    </row>
    <row r="31" ht="12.75">
      <c r="K31">
        <v>29</v>
      </c>
    </row>
    <row r="32" ht="12.75">
      <c r="K32">
        <v>30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W30"/>
  <sheetViews>
    <sheetView zoomScalePageLayoutView="0" workbookViewId="0" topLeftCell="B1">
      <selection activeCell="B1" sqref="B1"/>
    </sheetView>
  </sheetViews>
  <sheetFormatPr defaultColWidth="9.140625" defaultRowHeight="12.75"/>
  <cols>
    <col min="2" max="2" width="18.421875" style="0" bestFit="1" customWidth="1"/>
  </cols>
  <sheetData>
    <row r="1" ht="12.75">
      <c r="B1" t="str">
        <f>Invulvelden!$C$9</f>
        <v>Euro 6</v>
      </c>
    </row>
    <row r="2" spans="3:4" ht="12.75">
      <c r="C2">
        <f>INDEX('Heffing per truck'!$E$4:$G$10,MATCH(Invulvelden!$C$9,'Heffing per truck'!$D$4:$D$10,0),MATCH(Invulvelden!$C$7,'Heffing per truck'!$E$3:$G$3,0))</f>
        <v>0.128</v>
      </c>
      <c r="D2" t="s">
        <v>0</v>
      </c>
    </row>
    <row r="4" ht="12.75">
      <c r="D4" t="s">
        <v>2</v>
      </c>
    </row>
    <row r="5" spans="4:23" ht="12.75">
      <c r="D5" s="1">
        <v>0.05</v>
      </c>
      <c r="E5" s="1">
        <v>0.1</v>
      </c>
      <c r="F5" s="1">
        <v>0.15</v>
      </c>
      <c r="G5" s="1">
        <v>0.2</v>
      </c>
      <c r="H5" s="1">
        <v>0.25</v>
      </c>
      <c r="I5" s="1">
        <v>0.3</v>
      </c>
      <c r="J5" s="1">
        <v>0.35</v>
      </c>
      <c r="K5" s="1">
        <v>0.4</v>
      </c>
      <c r="L5" s="1">
        <v>0.45</v>
      </c>
      <c r="M5" s="1">
        <v>0.5</v>
      </c>
      <c r="N5" s="1">
        <v>0.55</v>
      </c>
      <c r="O5" s="1">
        <v>0.6</v>
      </c>
      <c r="P5" s="1">
        <v>0.65</v>
      </c>
      <c r="Q5" s="1">
        <v>0.7</v>
      </c>
      <c r="R5" s="1">
        <v>0.75</v>
      </c>
      <c r="S5" s="1">
        <v>0.8</v>
      </c>
      <c r="T5" s="1">
        <v>0.85</v>
      </c>
      <c r="U5" s="1">
        <v>0.9</v>
      </c>
      <c r="V5" s="1">
        <v>0.95</v>
      </c>
      <c r="W5" s="1">
        <v>1</v>
      </c>
    </row>
    <row r="6" spans="2:23" ht="12.75">
      <c r="B6" t="s">
        <v>1</v>
      </c>
      <c r="C6" s="2">
        <v>0.75</v>
      </c>
      <c r="D6" s="3">
        <f>(((1-D$5)*$C6)+(D$5*($C6+$C$2))-$C6)/$C6</f>
        <v>0.008533333333333282</v>
      </c>
      <c r="E6" s="3">
        <f aca="true" t="shared" si="0" ref="E6:W19">(((1-E$5)*$C6)+(E$5*($C6+$C$2))-$C6)/$C6</f>
        <v>0.017066666666666713</v>
      </c>
      <c r="F6" s="3">
        <f t="shared" si="0"/>
        <v>0.025599999999999845</v>
      </c>
      <c r="G6" s="3">
        <f t="shared" si="0"/>
        <v>0.034133333333333425</v>
      </c>
      <c r="H6" s="3">
        <f t="shared" si="0"/>
        <v>0.04266666666666671</v>
      </c>
      <c r="I6" s="3">
        <f t="shared" si="0"/>
        <v>0.051199999999999836</v>
      </c>
      <c r="J6" s="3">
        <f t="shared" si="0"/>
        <v>0.05973333333333327</v>
      </c>
      <c r="K6" s="3">
        <f t="shared" si="0"/>
        <v>0.06826666666666655</v>
      </c>
      <c r="L6" s="3">
        <f t="shared" si="0"/>
        <v>0.07680000000000013</v>
      </c>
      <c r="M6" s="3">
        <f t="shared" si="0"/>
        <v>0.08533333333333341</v>
      </c>
      <c r="N6" s="3">
        <f t="shared" si="0"/>
        <v>0.0938666666666667</v>
      </c>
      <c r="O6" s="3">
        <f t="shared" si="0"/>
        <v>0.10239999999999998</v>
      </c>
      <c r="P6" s="3">
        <f t="shared" si="0"/>
        <v>0.11093333333333326</v>
      </c>
      <c r="Q6" s="3">
        <f t="shared" si="0"/>
        <v>0.11946666666666654</v>
      </c>
      <c r="R6" s="3">
        <f t="shared" si="0"/>
        <v>0.12799999999999997</v>
      </c>
      <c r="S6" s="3">
        <f t="shared" si="0"/>
        <v>0.1365333333333334</v>
      </c>
      <c r="T6" s="3">
        <f t="shared" si="0"/>
        <v>0.14506666666666668</v>
      </c>
      <c r="U6" s="3">
        <f t="shared" si="0"/>
        <v>0.15359999999999996</v>
      </c>
      <c r="V6" s="3">
        <f t="shared" si="0"/>
        <v>0.16213333333333324</v>
      </c>
      <c r="W6" s="3">
        <f t="shared" si="0"/>
        <v>0.17066666666666666</v>
      </c>
    </row>
    <row r="7" spans="3:23" ht="12.75">
      <c r="C7" s="2">
        <v>0.8</v>
      </c>
      <c r="D7" s="3">
        <f>(((1-D$5)*$C7)+(D$5*($C7+$C$2))-$C7)/$C7</f>
        <v>0.007999999999999952</v>
      </c>
      <c r="E7" s="3">
        <f t="shared" si="0"/>
        <v>0.016000000000000042</v>
      </c>
      <c r="F7" s="3">
        <f t="shared" si="0"/>
        <v>0.023999999999999994</v>
      </c>
      <c r="G7" s="3">
        <f t="shared" si="0"/>
        <v>0.032000000000000084</v>
      </c>
      <c r="H7" s="3">
        <f t="shared" si="0"/>
        <v>0.040000000000000036</v>
      </c>
      <c r="I7" s="3">
        <f t="shared" si="0"/>
        <v>0.04799999999999985</v>
      </c>
      <c r="J7" s="3">
        <f t="shared" si="0"/>
        <v>0.05599999999999994</v>
      </c>
      <c r="K7" s="3">
        <f t="shared" si="0"/>
        <v>0.06399999999999989</v>
      </c>
      <c r="L7" s="3">
        <f t="shared" si="0"/>
        <v>0.07200000000000012</v>
      </c>
      <c r="M7" s="3">
        <f t="shared" si="0"/>
        <v>0.08000000000000007</v>
      </c>
      <c r="N7" s="3">
        <f t="shared" si="0"/>
        <v>0.08800000000000002</v>
      </c>
      <c r="O7" s="3">
        <f t="shared" si="0"/>
        <v>0.09599999999999997</v>
      </c>
      <c r="P7" s="3">
        <f t="shared" si="0"/>
        <v>0.10399999999999993</v>
      </c>
      <c r="Q7" s="3">
        <f t="shared" si="0"/>
        <v>0.11199999999999988</v>
      </c>
      <c r="R7" s="3">
        <f t="shared" si="0"/>
        <v>0.1200000000000001</v>
      </c>
      <c r="S7" s="3">
        <f t="shared" si="0"/>
        <v>0.12800000000000006</v>
      </c>
      <c r="T7" s="3">
        <f t="shared" si="0"/>
        <v>0.136</v>
      </c>
      <c r="U7" s="3">
        <f t="shared" si="0"/>
        <v>0.14399999999999996</v>
      </c>
      <c r="V7" s="3">
        <f t="shared" si="0"/>
        <v>0.15200000000000005</v>
      </c>
      <c r="W7" s="3">
        <f t="shared" si="0"/>
        <v>0.16</v>
      </c>
    </row>
    <row r="8" spans="3:23" ht="12.75">
      <c r="C8" s="2">
        <v>0.85</v>
      </c>
      <c r="D8" s="3">
        <f>(((1-D$5)*$C8)+(D$5*($C8+$C$2))-$C8)/$C8</f>
        <v>0.0075294117647059676</v>
      </c>
      <c r="E8" s="3">
        <f t="shared" si="0"/>
        <v>0.015058823529411805</v>
      </c>
      <c r="F8" s="3">
        <f t="shared" si="0"/>
        <v>0.02258823529411764</v>
      </c>
      <c r="G8" s="3">
        <f t="shared" si="0"/>
        <v>0.03011764705882361</v>
      </c>
      <c r="H8" s="3">
        <f t="shared" si="0"/>
        <v>0.03764705882352932</v>
      </c>
      <c r="I8" s="3">
        <f t="shared" si="0"/>
        <v>0.04517647058823528</v>
      </c>
      <c r="J8" s="3">
        <f t="shared" si="0"/>
        <v>0.05270588235294125</v>
      </c>
      <c r="K8" s="3">
        <f t="shared" si="0"/>
        <v>0.06023529411764709</v>
      </c>
      <c r="L8" s="3">
        <f t="shared" si="0"/>
        <v>0.06776470588235292</v>
      </c>
      <c r="M8" s="3">
        <f t="shared" si="0"/>
        <v>0.07529411764705876</v>
      </c>
      <c r="N8" s="3">
        <f t="shared" si="0"/>
        <v>0.08282352941176473</v>
      </c>
      <c r="O8" s="3">
        <f t="shared" si="0"/>
        <v>0.09035294117647069</v>
      </c>
      <c r="P8" s="3">
        <f t="shared" si="0"/>
        <v>0.09788235294117653</v>
      </c>
      <c r="Q8" s="3">
        <f t="shared" si="0"/>
        <v>0.10541176470588237</v>
      </c>
      <c r="R8" s="3">
        <f t="shared" si="0"/>
        <v>0.11294117647058834</v>
      </c>
      <c r="S8" s="3">
        <f t="shared" si="0"/>
        <v>0.12047058823529405</v>
      </c>
      <c r="T8" s="3">
        <f t="shared" si="0"/>
        <v>0.1279999999999999</v>
      </c>
      <c r="U8" s="3">
        <f t="shared" si="0"/>
        <v>0.13552941176470584</v>
      </c>
      <c r="V8" s="3">
        <f t="shared" si="0"/>
        <v>0.14305882352941182</v>
      </c>
      <c r="W8" s="3">
        <f t="shared" si="0"/>
        <v>0.15058823529411766</v>
      </c>
    </row>
    <row r="9" spans="3:23" ht="12.75">
      <c r="C9" s="2">
        <v>0.9</v>
      </c>
      <c r="D9" s="3">
        <f>(((1-D$5)*$C9)+(D$5*($C9+$C$2))-$C9)/$C9</f>
        <v>0.007111111111111068</v>
      </c>
      <c r="E9" s="3">
        <f t="shared" si="0"/>
        <v>0.01422222222222226</v>
      </c>
      <c r="F9" s="3">
        <f t="shared" si="0"/>
        <v>0.021333333333333326</v>
      </c>
      <c r="G9" s="3">
        <f t="shared" si="0"/>
        <v>0.02844444444444452</v>
      </c>
      <c r="H9" s="3">
        <f t="shared" si="0"/>
        <v>0.03555555555555558</v>
      </c>
      <c r="I9" s="3">
        <f t="shared" si="0"/>
        <v>0.04266666666666665</v>
      </c>
      <c r="J9" s="3">
        <f t="shared" si="0"/>
        <v>0.049777777777777844</v>
      </c>
      <c r="K9" s="3">
        <f t="shared" si="0"/>
        <v>0.05688888888888891</v>
      </c>
      <c r="L9" s="3">
        <f t="shared" si="0"/>
        <v>0.06399999999999999</v>
      </c>
      <c r="M9" s="3">
        <f t="shared" si="0"/>
        <v>0.07111111111111106</v>
      </c>
      <c r="N9" s="3">
        <f t="shared" si="0"/>
        <v>0.07822222222222212</v>
      </c>
      <c r="O9" s="3">
        <f t="shared" si="0"/>
        <v>0.08533333333333343</v>
      </c>
      <c r="P9" s="3">
        <f t="shared" si="0"/>
        <v>0.0924444444444445</v>
      </c>
      <c r="Q9" s="3">
        <f t="shared" si="0"/>
        <v>0.09955555555555556</v>
      </c>
      <c r="R9" s="3">
        <f t="shared" si="0"/>
        <v>0.10666666666666663</v>
      </c>
      <c r="S9" s="3">
        <f t="shared" si="0"/>
        <v>0.1137777777777777</v>
      </c>
      <c r="T9" s="3">
        <f t="shared" si="0"/>
        <v>0.12088888888888902</v>
      </c>
      <c r="U9" s="3">
        <f t="shared" si="0"/>
        <v>0.12800000000000009</v>
      </c>
      <c r="V9" s="3">
        <f t="shared" si="0"/>
        <v>0.13511111111111115</v>
      </c>
      <c r="W9" s="3">
        <f t="shared" si="0"/>
        <v>0.14222222222222222</v>
      </c>
    </row>
    <row r="10" spans="3:23" ht="12.75">
      <c r="C10" s="2">
        <v>0.95</v>
      </c>
      <c r="D10" s="3">
        <f>(((1-D$5)*$C10)+(D$5*($C10+$C$2))-$C10)/$C10</f>
        <v>0.0067368421052631175</v>
      </c>
      <c r="E10" s="3">
        <f t="shared" si="0"/>
        <v>0.013473684210526351</v>
      </c>
      <c r="F10" s="3">
        <f t="shared" si="0"/>
        <v>0.02021052631578947</v>
      </c>
      <c r="G10" s="3">
        <f t="shared" si="0"/>
        <v>0.026947368421052702</v>
      </c>
      <c r="H10" s="3">
        <f t="shared" si="0"/>
        <v>0.033684210526315705</v>
      </c>
      <c r="I10" s="3">
        <f t="shared" si="0"/>
        <v>0.04042105263157894</v>
      </c>
      <c r="J10" s="3">
        <f t="shared" si="0"/>
        <v>0.04715789473684206</v>
      </c>
      <c r="K10" s="3">
        <f t="shared" si="0"/>
        <v>0.053894736842105176</v>
      </c>
      <c r="L10" s="3">
        <f t="shared" si="0"/>
        <v>0.06063157894736829</v>
      </c>
      <c r="M10" s="3">
        <f t="shared" si="0"/>
        <v>0.06736842105263141</v>
      </c>
      <c r="N10" s="3">
        <f t="shared" si="0"/>
        <v>0.07410526315789476</v>
      </c>
      <c r="O10" s="3">
        <f t="shared" si="0"/>
        <v>0.08084210526315788</v>
      </c>
      <c r="P10" s="3">
        <f t="shared" si="0"/>
        <v>0.08757894736842099</v>
      </c>
      <c r="Q10" s="3">
        <f t="shared" si="0"/>
        <v>0.09431578947368412</v>
      </c>
      <c r="R10" s="3">
        <f t="shared" si="0"/>
        <v>0.10105263157894723</v>
      </c>
      <c r="S10" s="3">
        <f t="shared" si="0"/>
        <v>0.10778947368421057</v>
      </c>
      <c r="T10" s="3">
        <f t="shared" si="0"/>
        <v>0.1145263157894737</v>
      </c>
      <c r="U10" s="3">
        <f t="shared" si="0"/>
        <v>0.12126315789473681</v>
      </c>
      <c r="V10" s="3">
        <f t="shared" si="0"/>
        <v>0.12799999999999992</v>
      </c>
      <c r="W10" s="3">
        <f t="shared" si="0"/>
        <v>0.13473684210526304</v>
      </c>
    </row>
    <row r="11" spans="3:23" ht="12.75">
      <c r="C11" s="2">
        <v>1</v>
      </c>
      <c r="D11" s="3">
        <f>(((1-D$5)*$C11)+(D$5*($C11+$C$2))-$C11)/$C11</f>
        <v>0.006399999999999961</v>
      </c>
      <c r="E11" s="3">
        <f t="shared" si="0"/>
        <v>0.012799999999999923</v>
      </c>
      <c r="F11" s="3">
        <f t="shared" si="0"/>
        <v>0.019200000000000106</v>
      </c>
      <c r="G11" s="3">
        <f t="shared" si="0"/>
        <v>0.025600000000000067</v>
      </c>
      <c r="H11" s="3">
        <f t="shared" si="0"/>
        <v>0.03200000000000003</v>
      </c>
      <c r="I11" s="3">
        <f t="shared" si="0"/>
        <v>0.03839999999999999</v>
      </c>
      <c r="J11" s="3">
        <f t="shared" si="0"/>
        <v>0.04479999999999995</v>
      </c>
      <c r="K11" s="3">
        <f t="shared" si="0"/>
        <v>0.051200000000000134</v>
      </c>
      <c r="L11" s="3">
        <f t="shared" si="0"/>
        <v>0.057600000000000096</v>
      </c>
      <c r="M11" s="3">
        <f t="shared" si="0"/>
        <v>0.06400000000000006</v>
      </c>
      <c r="N11" s="3">
        <f t="shared" si="0"/>
        <v>0.07040000000000002</v>
      </c>
      <c r="O11" s="3">
        <f t="shared" si="0"/>
        <v>0.07679999999999998</v>
      </c>
      <c r="P11" s="3">
        <f t="shared" si="0"/>
        <v>0.08320000000000016</v>
      </c>
      <c r="Q11" s="3">
        <f t="shared" si="0"/>
        <v>0.08960000000000012</v>
      </c>
      <c r="R11" s="3">
        <f t="shared" si="0"/>
        <v>0.09600000000000009</v>
      </c>
      <c r="S11" s="3">
        <f t="shared" si="0"/>
        <v>0.10240000000000005</v>
      </c>
      <c r="T11" s="3">
        <f t="shared" si="0"/>
        <v>0.10880000000000001</v>
      </c>
      <c r="U11" s="3">
        <f t="shared" si="0"/>
        <v>0.11520000000000019</v>
      </c>
      <c r="V11" s="3">
        <f t="shared" si="0"/>
        <v>0.12160000000000015</v>
      </c>
      <c r="W11" s="3">
        <f t="shared" si="0"/>
        <v>0.1280000000000001</v>
      </c>
    </row>
    <row r="12" spans="3:23" ht="12.75">
      <c r="C12" s="2">
        <v>1.05</v>
      </c>
      <c r="D12" s="3">
        <f>(((1-D$5)*$C12)+(D$5*($C12+$C$2))-$C12)/$C12</f>
        <v>0.006095238095238058</v>
      </c>
      <c r="E12" s="3">
        <f t="shared" si="0"/>
        <v>0.012190476190476116</v>
      </c>
      <c r="F12" s="3">
        <f t="shared" si="0"/>
        <v>0.018285714285714173</v>
      </c>
      <c r="G12" s="3">
        <f t="shared" si="0"/>
        <v>0.024380952380952444</v>
      </c>
      <c r="H12" s="3">
        <f t="shared" si="0"/>
        <v>0.0304761904761905</v>
      </c>
      <c r="I12" s="3">
        <f t="shared" si="0"/>
        <v>0.03657142857142856</v>
      </c>
      <c r="J12" s="3">
        <f t="shared" si="0"/>
        <v>0.04266666666666662</v>
      </c>
      <c r="K12" s="3">
        <f t="shared" si="0"/>
        <v>0.04876190476190467</v>
      </c>
      <c r="L12" s="3">
        <f t="shared" si="0"/>
        <v>0.054857142857142945</v>
      </c>
      <c r="M12" s="3">
        <f t="shared" si="0"/>
        <v>0.06095238095238079</v>
      </c>
      <c r="N12" s="3">
        <f t="shared" si="0"/>
        <v>0.06704761904761906</v>
      </c>
      <c r="O12" s="3">
        <f t="shared" si="0"/>
        <v>0.07314285714285712</v>
      </c>
      <c r="P12" s="3">
        <f t="shared" si="0"/>
        <v>0.07923809523809518</v>
      </c>
      <c r="Q12" s="3">
        <f t="shared" si="0"/>
        <v>0.08533333333333323</v>
      </c>
      <c r="R12" s="3">
        <f t="shared" si="0"/>
        <v>0.09142857142857129</v>
      </c>
      <c r="S12" s="3">
        <f t="shared" si="0"/>
        <v>0.09752380952380957</v>
      </c>
      <c r="T12" s="3">
        <f t="shared" si="0"/>
        <v>0.10361904761904742</v>
      </c>
      <c r="U12" s="3">
        <f t="shared" si="0"/>
        <v>0.10971428571428568</v>
      </c>
      <c r="V12" s="3">
        <f t="shared" si="0"/>
        <v>0.11580952380952374</v>
      </c>
      <c r="W12" s="3">
        <f t="shared" si="0"/>
        <v>0.1219047619047618</v>
      </c>
    </row>
    <row r="13" spans="3:23" ht="12.75">
      <c r="C13" s="2">
        <v>1.1</v>
      </c>
      <c r="D13" s="3">
        <f>(((1-D$5)*$C13)+(D$5*($C13+$C$2))-$C13)/$C13</f>
        <v>0.005818181818181581</v>
      </c>
      <c r="E13" s="3">
        <f t="shared" si="0"/>
        <v>0.011636363636363565</v>
      </c>
      <c r="F13" s="3">
        <f t="shared" si="0"/>
        <v>0.01745454545454555</v>
      </c>
      <c r="G13" s="3">
        <f t="shared" si="0"/>
        <v>0.02327272727272733</v>
      </c>
      <c r="H13" s="3">
        <f t="shared" si="0"/>
        <v>0.029090909090909115</v>
      </c>
      <c r="I13" s="3">
        <f t="shared" si="0"/>
        <v>0.0349090909090909</v>
      </c>
      <c r="J13" s="3">
        <f t="shared" si="0"/>
        <v>0.04072727272727268</v>
      </c>
      <c r="K13" s="3">
        <f t="shared" si="0"/>
        <v>0.04654545454545466</v>
      </c>
      <c r="L13" s="3">
        <f t="shared" si="0"/>
        <v>0.052363636363636445</v>
      </c>
      <c r="M13" s="3">
        <f t="shared" si="0"/>
        <v>0.05818181818181823</v>
      </c>
      <c r="N13" s="3">
        <f t="shared" si="0"/>
        <v>0.06400000000000002</v>
      </c>
      <c r="O13" s="3">
        <f t="shared" si="0"/>
        <v>0.0698181818181818</v>
      </c>
      <c r="P13" s="3">
        <f t="shared" si="0"/>
        <v>0.07563636363636378</v>
      </c>
      <c r="Q13" s="3">
        <f t="shared" si="0"/>
        <v>0.08145454545454556</v>
      </c>
      <c r="R13" s="3">
        <f t="shared" si="0"/>
        <v>0.08727272727272735</v>
      </c>
      <c r="S13" s="3">
        <f t="shared" si="0"/>
        <v>0.09309090909090913</v>
      </c>
      <c r="T13" s="3">
        <f t="shared" si="0"/>
        <v>0.0989090909090909</v>
      </c>
      <c r="U13" s="3">
        <f t="shared" si="0"/>
        <v>0.10472727272727289</v>
      </c>
      <c r="V13" s="3">
        <f t="shared" si="0"/>
        <v>0.11054545454545467</v>
      </c>
      <c r="W13" s="3">
        <f t="shared" si="0"/>
        <v>0.11636363636363646</v>
      </c>
    </row>
    <row r="14" spans="3:23" ht="12.75">
      <c r="C14" s="2">
        <v>1.15</v>
      </c>
      <c r="D14" s="3">
        <f>(((1-D$5)*$C14)+(D$5*($C14+$C$2))-$C14)/$C14</f>
        <v>0.005565217391304314</v>
      </c>
      <c r="E14" s="3">
        <f t="shared" si="0"/>
        <v>0.011130434782608629</v>
      </c>
      <c r="F14" s="3">
        <f t="shared" si="0"/>
        <v>0.016695652173913136</v>
      </c>
      <c r="G14" s="3">
        <f t="shared" si="0"/>
        <v>0.022260869565217452</v>
      </c>
      <c r="H14" s="3">
        <f t="shared" si="0"/>
        <v>0.027826086956521764</v>
      </c>
      <c r="I14" s="3">
        <f t="shared" si="0"/>
        <v>0.033391304347826084</v>
      </c>
      <c r="J14" s="3">
        <f t="shared" si="0"/>
        <v>0.0389565217391304</v>
      </c>
      <c r="K14" s="3">
        <f t="shared" si="0"/>
        <v>0.044521739130434904</v>
      </c>
      <c r="L14" s="3">
        <f t="shared" si="0"/>
        <v>0.050086956521739216</v>
      </c>
      <c r="M14" s="3">
        <f t="shared" si="0"/>
        <v>0.05565217391304353</v>
      </c>
      <c r="N14" s="3">
        <f t="shared" si="0"/>
        <v>0.06121739130434804</v>
      </c>
      <c r="O14" s="3">
        <f t="shared" si="0"/>
        <v>0.06678260869565217</v>
      </c>
      <c r="P14" s="3">
        <f t="shared" si="0"/>
        <v>0.07234782608695667</v>
      </c>
      <c r="Q14" s="3">
        <f t="shared" si="0"/>
        <v>0.07791304347826099</v>
      </c>
      <c r="R14" s="3">
        <f t="shared" si="0"/>
        <v>0.0834782608695653</v>
      </c>
      <c r="S14" s="3">
        <f t="shared" si="0"/>
        <v>0.08904347826086961</v>
      </c>
      <c r="T14" s="3">
        <f t="shared" si="0"/>
        <v>0.09460869565217413</v>
      </c>
      <c r="U14" s="3">
        <f t="shared" si="0"/>
        <v>0.10017391304347843</v>
      </c>
      <c r="V14" s="3">
        <f t="shared" si="0"/>
        <v>0.10573913043478275</v>
      </c>
      <c r="W14" s="3">
        <f t="shared" si="0"/>
        <v>0.11130434782608706</v>
      </c>
    </row>
    <row r="15" spans="3:23" ht="12.75">
      <c r="C15" s="2">
        <v>1.2</v>
      </c>
      <c r="D15" s="3">
        <f>(((1-D$5)*$C15)+(D$5*($C15+$C$2))-$C15)/$C15</f>
        <v>0.005333333333333301</v>
      </c>
      <c r="E15" s="3">
        <f t="shared" si="0"/>
        <v>0.010666666666666788</v>
      </c>
      <c r="F15" s="3">
        <f t="shared" si="0"/>
        <v>0.01600000000000009</v>
      </c>
      <c r="G15" s="3">
        <f t="shared" si="0"/>
        <v>0.02133333333333339</v>
      </c>
      <c r="H15" s="3">
        <f t="shared" si="0"/>
        <v>0.026666666666666505</v>
      </c>
      <c r="I15" s="3">
        <f t="shared" si="0"/>
        <v>0.031999999999999994</v>
      </c>
      <c r="J15" s="3">
        <f t="shared" si="0"/>
        <v>0.037333333333333295</v>
      </c>
      <c r="K15" s="3">
        <f t="shared" si="0"/>
        <v>0.042666666666666596</v>
      </c>
      <c r="L15" s="3">
        <f t="shared" si="0"/>
        <v>0.048000000000000084</v>
      </c>
      <c r="M15" s="3">
        <f t="shared" si="0"/>
        <v>0.0533333333333332</v>
      </c>
      <c r="N15" s="3">
        <f t="shared" si="0"/>
        <v>0.058666666666666686</v>
      </c>
      <c r="O15" s="3">
        <f t="shared" si="0"/>
        <v>0.06399999999999981</v>
      </c>
      <c r="P15" s="3">
        <f t="shared" si="0"/>
        <v>0.06933333333333329</v>
      </c>
      <c r="Q15" s="3">
        <f t="shared" si="0"/>
        <v>0.07466666666666659</v>
      </c>
      <c r="R15" s="3">
        <f t="shared" si="0"/>
        <v>0.07999999999999989</v>
      </c>
      <c r="S15" s="3">
        <f t="shared" si="0"/>
        <v>0.08533333333333337</v>
      </c>
      <c r="T15" s="3">
        <f t="shared" si="0"/>
        <v>0.09066666666666649</v>
      </c>
      <c r="U15" s="3">
        <f t="shared" si="0"/>
        <v>0.0959999999999998</v>
      </c>
      <c r="V15" s="3">
        <f t="shared" si="0"/>
        <v>0.10133333333333328</v>
      </c>
      <c r="W15" s="3">
        <f t="shared" si="0"/>
        <v>0.10666666666666658</v>
      </c>
    </row>
    <row r="16" spans="3:23" ht="12.75">
      <c r="C16" s="2">
        <v>1.25</v>
      </c>
      <c r="D16" s="3">
        <f>(((1-D$5)*$C16)+(D$5*($C16+$C$2))-$C16)/$C16</f>
        <v>0.005119999999999969</v>
      </c>
      <c r="E16" s="3">
        <f t="shared" si="0"/>
        <v>0.010239999999999938</v>
      </c>
      <c r="F16" s="3">
        <f t="shared" si="0"/>
        <v>0.015360000000000085</v>
      </c>
      <c r="G16" s="3">
        <f t="shared" si="0"/>
        <v>0.020480000000000054</v>
      </c>
      <c r="H16" s="3">
        <f t="shared" si="0"/>
        <v>0.025600000000000022</v>
      </c>
      <c r="I16" s="3">
        <f t="shared" si="0"/>
        <v>0.03071999999999999</v>
      </c>
      <c r="J16" s="3">
        <f t="shared" si="0"/>
        <v>0.03583999999999996</v>
      </c>
      <c r="K16" s="3">
        <f t="shared" si="0"/>
        <v>0.04096000000000011</v>
      </c>
      <c r="L16" s="3">
        <f t="shared" si="0"/>
        <v>0.04608000000000008</v>
      </c>
      <c r="M16" s="3">
        <f t="shared" si="0"/>
        <v>0.051200000000000044</v>
      </c>
      <c r="N16" s="3">
        <f t="shared" si="0"/>
        <v>0.05632000000000019</v>
      </c>
      <c r="O16" s="3">
        <f t="shared" si="0"/>
        <v>0.06143999999999998</v>
      </c>
      <c r="P16" s="3">
        <f t="shared" si="0"/>
        <v>0.06656000000000013</v>
      </c>
      <c r="Q16" s="3">
        <f t="shared" si="0"/>
        <v>0.0716800000000001</v>
      </c>
      <c r="R16" s="3">
        <f t="shared" si="0"/>
        <v>0.07680000000000006</v>
      </c>
      <c r="S16" s="3">
        <f t="shared" si="0"/>
        <v>0.08192000000000003</v>
      </c>
      <c r="T16" s="3">
        <f t="shared" si="0"/>
        <v>0.08704</v>
      </c>
      <c r="U16" s="3">
        <f t="shared" si="0"/>
        <v>0.09216000000000016</v>
      </c>
      <c r="V16" s="3">
        <f t="shared" si="0"/>
        <v>0.09728000000000012</v>
      </c>
      <c r="W16" s="3">
        <f t="shared" si="0"/>
        <v>0.10240000000000009</v>
      </c>
    </row>
    <row r="17" spans="3:23" ht="12.75">
      <c r="C17" s="2">
        <v>1.3</v>
      </c>
      <c r="D17" s="3">
        <f>(((1-D$5)*$C17)+(D$5*($C17+$C$2))-$C17)/$C17</f>
        <v>0.004923076923076722</v>
      </c>
      <c r="E17" s="3">
        <f t="shared" si="0"/>
        <v>0.009846153846153958</v>
      </c>
      <c r="F17" s="3">
        <f t="shared" si="0"/>
        <v>0.014769230769230679</v>
      </c>
      <c r="G17" s="3">
        <f t="shared" si="0"/>
        <v>0.01969230769230774</v>
      </c>
      <c r="H17" s="3">
        <f t="shared" si="0"/>
        <v>0.024615384615384636</v>
      </c>
      <c r="I17" s="3">
        <f t="shared" si="0"/>
        <v>0.029538461538461357</v>
      </c>
      <c r="J17" s="3">
        <f t="shared" si="0"/>
        <v>0.034461538461538425</v>
      </c>
      <c r="K17" s="3">
        <f t="shared" si="0"/>
        <v>0.03938461538461532</v>
      </c>
      <c r="L17" s="3">
        <f t="shared" si="0"/>
        <v>0.04430769230769238</v>
      </c>
      <c r="M17" s="3">
        <f t="shared" si="0"/>
        <v>0.0492307692307691</v>
      </c>
      <c r="N17" s="3">
        <f t="shared" si="0"/>
        <v>0.054153846153846164</v>
      </c>
      <c r="O17" s="3">
        <f t="shared" si="0"/>
        <v>0.05907692307692289</v>
      </c>
      <c r="P17" s="3">
        <f t="shared" si="0"/>
        <v>0.06399999999999995</v>
      </c>
      <c r="Q17" s="3">
        <f t="shared" si="0"/>
        <v>0.06892307692307685</v>
      </c>
      <c r="R17" s="3">
        <f t="shared" si="0"/>
        <v>0.07384615384615374</v>
      </c>
      <c r="S17" s="3">
        <f t="shared" si="0"/>
        <v>0.0787692307692308</v>
      </c>
      <c r="T17" s="3">
        <f t="shared" si="0"/>
        <v>0.08369230769230769</v>
      </c>
      <c r="U17" s="3">
        <f t="shared" si="0"/>
        <v>0.08861538461538442</v>
      </c>
      <c r="V17" s="3">
        <f t="shared" si="0"/>
        <v>0.0935384615384613</v>
      </c>
      <c r="W17" s="3">
        <f t="shared" si="0"/>
        <v>0.09846153846153838</v>
      </c>
    </row>
    <row r="18" spans="3:23" ht="12.75">
      <c r="C18" s="2">
        <v>1.35</v>
      </c>
      <c r="D18" s="3">
        <f>(((1-D$5)*$C18)+(D$5*($C18+$C$2))-$C18)/$C18</f>
        <v>0.004740740740740712</v>
      </c>
      <c r="E18" s="3">
        <f t="shared" si="0"/>
        <v>0.009481481481481424</v>
      </c>
      <c r="F18" s="3">
        <f t="shared" si="0"/>
        <v>0.014222222222222134</v>
      </c>
      <c r="G18" s="3">
        <f t="shared" si="0"/>
        <v>0.01896296296296301</v>
      </c>
      <c r="H18" s="3">
        <f t="shared" si="0"/>
        <v>0.023703703703703723</v>
      </c>
      <c r="I18" s="3">
        <f t="shared" si="0"/>
        <v>0.028444444444444435</v>
      </c>
      <c r="J18" s="3">
        <f t="shared" si="0"/>
        <v>0.033185185185185144</v>
      </c>
      <c r="K18" s="3">
        <f t="shared" si="0"/>
        <v>0.03792592592592602</v>
      </c>
      <c r="L18" s="3">
        <f t="shared" si="0"/>
        <v>0.0426666666666669</v>
      </c>
      <c r="M18" s="3">
        <f t="shared" si="0"/>
        <v>0.04740740740740745</v>
      </c>
      <c r="N18" s="3">
        <f t="shared" si="0"/>
        <v>0.05214814814814816</v>
      </c>
      <c r="O18" s="3">
        <f t="shared" si="0"/>
        <v>0.05688888888888887</v>
      </c>
      <c r="P18" s="3">
        <f t="shared" si="0"/>
        <v>0.06162962962962958</v>
      </c>
      <c r="Q18" s="3">
        <f t="shared" si="0"/>
        <v>0.06637037037037045</v>
      </c>
      <c r="R18" s="3">
        <f t="shared" si="0"/>
        <v>0.07111111111111117</v>
      </c>
      <c r="S18" s="3">
        <f t="shared" si="0"/>
        <v>0.07585185185185188</v>
      </c>
      <c r="T18" s="3">
        <f t="shared" si="0"/>
        <v>0.08059259259259276</v>
      </c>
      <c r="U18" s="3">
        <f t="shared" si="0"/>
        <v>0.08533333333333347</v>
      </c>
      <c r="V18" s="3">
        <f t="shared" si="0"/>
        <v>0.09007407407407418</v>
      </c>
      <c r="W18" s="3">
        <f t="shared" si="0"/>
        <v>0.0948148148148149</v>
      </c>
    </row>
    <row r="19" spans="3:23" ht="12.75">
      <c r="C19" s="2">
        <v>1.4</v>
      </c>
      <c r="D19" s="3">
        <f>(((1-D$5)*$C19)+(D$5*($C19+$C$2))-$C19)/$C19</f>
        <v>0.004571428571428544</v>
      </c>
      <c r="E19" s="3">
        <f t="shared" si="0"/>
        <v>0.009142857142857246</v>
      </c>
      <c r="F19" s="3">
        <f t="shared" si="0"/>
        <v>0.013714285714285792</v>
      </c>
      <c r="G19" s="3">
        <f t="shared" si="0"/>
        <v>0.018285714285714336</v>
      </c>
      <c r="H19" s="3">
        <f t="shared" si="0"/>
        <v>0.022857142857142878</v>
      </c>
      <c r="I19" s="3">
        <f t="shared" si="0"/>
        <v>0.027428571428571424</v>
      </c>
      <c r="J19" s="3">
        <f t="shared" si="0"/>
        <v>0.031999999999999966</v>
      </c>
      <c r="K19" s="3">
        <f t="shared" si="0"/>
        <v>0.03657142857142867</v>
      </c>
      <c r="L19" s="3">
        <f t="shared" si="0"/>
        <v>0.04114285714285722</v>
      </c>
      <c r="M19" s="3">
        <f>(((1-M$5)*$C19)+(M$5*($C19+$C$2))-$C19)/$C19</f>
        <v>0.045714285714285756</v>
      </c>
      <c r="N19" s="3">
        <f>(((1-N$5)*$C19)+(N$5*($C19+$C$2))-$C19)/$C19</f>
        <v>0.0502857142857143</v>
      </c>
      <c r="O19" s="3">
        <f>(((1-O$5)*$C19)+(O$5*($C19+$C$2))-$C19)/$C19</f>
        <v>0.05485714285714285</v>
      </c>
      <c r="P19" s="3">
        <f>(((1-P$5)*$C19)+(P$5*($C19+$C$2))-$C19)/$C19</f>
        <v>0.059428571428571546</v>
      </c>
      <c r="Q19" s="3">
        <f>(((1-Q$5)*$C19)+(Q$5*($C19+$C$2))-$C19)/$C19</f>
        <v>0.06399999999999993</v>
      </c>
      <c r="R19" s="3">
        <f>(((1-R$5)*$C19)+(R$5*($C19+$C$2))-$C19)/$C19</f>
        <v>0.06857142857142863</v>
      </c>
      <c r="S19" s="3">
        <f>(((1-S$5)*$C19)+(S$5*($C19+$C$2))-$C19)/$C19</f>
        <v>0.07314285714285734</v>
      </c>
      <c r="T19" s="3">
        <f>(((1-T$5)*$C19)+(T$5*($C19+$C$2))-$C19)/$C19</f>
        <v>0.07771428571428572</v>
      </c>
      <c r="U19" s="3">
        <f>(((1-U$5)*$C19)+(U$5*($C19+$C$2))-$C19)/$C19</f>
        <v>0.08228571428571427</v>
      </c>
      <c r="V19" s="3">
        <f>(((1-V$5)*$C19)+(V$5*($C19+$C$2))-$C19)/$C19</f>
        <v>0.08685714285714297</v>
      </c>
      <c r="W19" s="3">
        <f>(((1-W$5)*$C19)+(W$5*($C19+$C$2))-$C19)/$C19</f>
        <v>0.09142857142857151</v>
      </c>
    </row>
    <row r="20" spans="3:23" ht="12.75">
      <c r="C20" s="2">
        <v>1.45</v>
      </c>
      <c r="D20" s="3">
        <f>(((1-D$5)*$C20)+(D$5*($C20+$C$2))-$C20)/$C20</f>
        <v>0.004413793103448249</v>
      </c>
      <c r="E20" s="3">
        <f>(((1-E$5)*$C20)+(E$5*($C20+$C$2))-$C20)/$C20</f>
        <v>0.008827586206896498</v>
      </c>
      <c r="F20" s="3">
        <f>(((1-F$5)*$C20)+(F$5*($C20+$C$2))-$C20)/$C20</f>
        <v>0.013241379310344747</v>
      </c>
      <c r="G20" s="3">
        <f>(((1-G$5)*$C20)+(G$5*($C20+$C$2))-$C20)/$C20</f>
        <v>0.01765517241379315</v>
      </c>
      <c r="H20" s="3">
        <f>(((1-H$5)*$C20)+(H$5*($C20+$C$2))-$C20)/$C20</f>
        <v>0.022068965517241246</v>
      </c>
      <c r="I20" s="3">
        <f>(((1-I$5)*$C20)+(I$5*($C20+$C$2))-$C20)/$C20</f>
        <v>0.026482758620689648</v>
      </c>
      <c r="J20" s="3">
        <f>(((1-J$5)*$C20)+(J$5*($C20+$C$2))-$C20)/$C20</f>
        <v>0.030896551724137897</v>
      </c>
      <c r="K20" s="3">
        <f>(((1-K$5)*$C20)+(K$5*($C20+$C$2))-$C20)/$C20</f>
        <v>0.035310344827586146</v>
      </c>
      <c r="L20" s="3">
        <f>(((1-L$5)*$C20)+(L$5*($C20+$C$2))-$C20)/$C20</f>
        <v>0.03972413793103455</v>
      </c>
      <c r="M20" s="3">
        <f>(((1-M$5)*$C20)+(M$5*($C20+$C$2))-$C20)/$C20</f>
        <v>0.044137931034482644</v>
      </c>
      <c r="N20" s="3">
        <f>(((1-N$5)*$C20)+(N$5*($C20+$C$2))-$C20)/$C20</f>
        <v>0.048551724137931046</v>
      </c>
      <c r="O20" s="3">
        <f>(((1-O$5)*$C20)+(O$5*($C20+$C$2))-$C20)/$C20</f>
        <v>0.05296551724137914</v>
      </c>
      <c r="P20" s="3">
        <f>(((1-P$5)*$C20)+(P$5*($C20+$C$2))-$C20)/$C20</f>
        <v>0.057379310344827544</v>
      </c>
      <c r="Q20" s="3">
        <f>(((1-Q$5)*$C20)+(Q$5*($C20+$C$2))-$C20)/$C20</f>
        <v>0.061793103448275793</v>
      </c>
      <c r="R20" s="3">
        <f>(((1-R$5)*$C20)+(R$5*($C20+$C$2))-$C20)/$C20</f>
        <v>0.0662068965517242</v>
      </c>
      <c r="S20" s="3">
        <f>(((1-S$5)*$C20)+(S$5*($C20+$C$2))-$C20)/$C20</f>
        <v>0.07062068965517244</v>
      </c>
      <c r="T20" s="3">
        <f>(((1-T$5)*$C20)+(T$5*($C20+$C$2))-$C20)/$C20</f>
        <v>0.0750344827586207</v>
      </c>
      <c r="U20" s="3">
        <f>(((1-U$5)*$C20)+(U$5*($C20+$C$2))-$C20)/$C20</f>
        <v>0.07944827586206894</v>
      </c>
      <c r="V20" s="3">
        <f>(((1-V$5)*$C20)+(V$5*($C20+$C$2))-$C20)/$C20</f>
        <v>0.08386206896551719</v>
      </c>
      <c r="W20" s="3">
        <f>(((1-W$5)*$C20)+(W$5*($C20+$C$2))-$C20)/$C20</f>
        <v>0.08827586206896544</v>
      </c>
    </row>
    <row r="21" spans="3:23" ht="12.75">
      <c r="C21" s="2">
        <v>1.5</v>
      </c>
      <c r="D21" s="3">
        <f>(((1-D$5)*$C21)+(D$5*($C21+$C$2))-$C21)/$C21</f>
        <v>0.0042666666666664925</v>
      </c>
      <c r="E21" s="3">
        <f>(((1-E$5)*$C21)+(E$5*($C21+$C$2))-$C21)/$C21</f>
        <v>0.00853333333333343</v>
      </c>
      <c r="F21" s="3">
        <f>(((1-F$5)*$C21)+(F$5*($C21+$C$2))-$C21)/$C21</f>
        <v>0.012799999999999923</v>
      </c>
      <c r="G21" s="3">
        <f>(((1-G$5)*$C21)+(G$5*($C21+$C$2))-$C21)/$C21</f>
        <v>0.01706666666666686</v>
      </c>
      <c r="H21" s="3">
        <f>(((1-H$5)*$C21)+(H$5*($C21+$C$2))-$C21)/$C21</f>
        <v>0.021333333333333353</v>
      </c>
      <c r="I21" s="3">
        <f>(((1-I$5)*$C21)+(I$5*($C21+$C$2))-$C21)/$C21</f>
        <v>0.025599999999999845</v>
      </c>
      <c r="J21" s="3">
        <f>(((1-J$5)*$C21)+(J$5*($C21+$C$2))-$C21)/$C21</f>
        <v>0.029866666666666635</v>
      </c>
      <c r="K21" s="3">
        <f>(((1-K$5)*$C21)+(K$5*($C21+$C$2))-$C21)/$C21</f>
        <v>0.034133333333333425</v>
      </c>
      <c r="L21" s="3">
        <f>(((1-L$5)*$C21)+(L$5*($C21+$C$2))-$C21)/$C21</f>
        <v>0.038400000000000066</v>
      </c>
      <c r="M21" s="3">
        <f>(((1-M$5)*$C21)+(M$5*($C21+$C$2))-$C21)/$C21</f>
        <v>0.04266666666666671</v>
      </c>
      <c r="N21" s="3">
        <f>(((1-N$5)*$C21)+(N$5*($C21+$C$2))-$C21)/$C21</f>
        <v>0.04693333333333335</v>
      </c>
      <c r="O21" s="3">
        <f>(((1-O$5)*$C21)+(O$5*($C21+$C$2))-$C21)/$C21</f>
        <v>0.05119999999999999</v>
      </c>
      <c r="P21" s="3">
        <f>(((1-P$5)*$C21)+(P$5*($C21+$C$2))-$C21)/$C21</f>
        <v>0.05546666666666663</v>
      </c>
      <c r="Q21" s="3">
        <f>(((1-Q$5)*$C21)+(Q$5*($C21+$C$2))-$C21)/$C21</f>
        <v>0.05973333333333327</v>
      </c>
      <c r="R21" s="3">
        <f>(((1-R$5)*$C21)+(R$5*($C21+$C$2))-$C21)/$C21</f>
        <v>0.06400000000000006</v>
      </c>
      <c r="S21" s="3">
        <f>(((1-S$5)*$C21)+(S$5*($C21+$C$2))-$C21)/$C21</f>
        <v>0.06826666666666685</v>
      </c>
      <c r="T21" s="3">
        <f>(((1-T$5)*$C21)+(T$5*($C21+$C$2))-$C21)/$C21</f>
        <v>0.07253333333333349</v>
      </c>
      <c r="U21" s="3">
        <f>(((1-U$5)*$C21)+(U$5*($C21+$C$2))-$C21)/$C21</f>
        <v>0.07679999999999998</v>
      </c>
      <c r="V21" s="3">
        <f>(((1-V$5)*$C21)+(V$5*($C21+$C$2))-$C21)/$C21</f>
        <v>0.08106666666666662</v>
      </c>
      <c r="W21" s="3">
        <f>(((1-W$5)*$C21)+(W$5*($C21+$C$2))-$C21)/$C21</f>
        <v>0.08533333333333341</v>
      </c>
    </row>
    <row r="22" spans="3:23" ht="12.75">
      <c r="C22" s="2">
        <v>1.55</v>
      </c>
      <c r="D22" s="3">
        <f>(((1-D$5)*$C22)+(D$5*($C22+$C$2))-$C22)/$C22</f>
        <v>0.004129032258064491</v>
      </c>
      <c r="E22" s="3">
        <f>(((1-E$5)*$C22)+(E$5*($C22+$C$2))-$C22)/$C22</f>
        <v>0.008258064516128982</v>
      </c>
      <c r="F22" s="3">
        <f>(((1-F$5)*$C22)+(F$5*($C22+$C$2))-$C22)/$C22</f>
        <v>0.012387096774193473</v>
      </c>
      <c r="G22" s="3">
        <f>(((1-G$5)*$C22)+(G$5*($C22+$C$2))-$C22)/$C22</f>
        <v>0.016516129032258107</v>
      </c>
      <c r="H22" s="3">
        <f>(((1-H$5)*$C22)+(H$5*($C22+$C$2))-$C22)/$C22</f>
        <v>0.020645161290322598</v>
      </c>
      <c r="I22" s="3">
        <f>(((1-I$5)*$C22)+(I$5*($C22+$C$2))-$C22)/$C22</f>
        <v>0.02477419354838709</v>
      </c>
      <c r="J22" s="3">
        <f>(((1-J$5)*$C22)+(J$5*($C22+$C$2))-$C22)/$C22</f>
        <v>0.02890322580645158</v>
      </c>
      <c r="K22" s="3">
        <f>(((1-K$5)*$C22)+(K$5*($C22+$C$2))-$C22)/$C22</f>
        <v>0.033032258064516075</v>
      </c>
      <c r="L22" s="3">
        <f>(((1-L$5)*$C22)+(L$5*($C22+$C$2))-$C22)/$C22</f>
        <v>0.037161290322580705</v>
      </c>
      <c r="M22" s="3">
        <f>(((1-M$5)*$C22)+(M$5*($C22+$C$2))-$C22)/$C22</f>
        <v>0.04129032258064505</v>
      </c>
      <c r="N22" s="3">
        <f>(((1-N$5)*$C22)+(N$5*($C22+$C$2))-$C22)/$C22</f>
        <v>0.04541935483870969</v>
      </c>
      <c r="O22" s="3">
        <f>(((1-O$5)*$C22)+(O$5*($C22+$C$2))-$C22)/$C22</f>
        <v>0.04954838709677418</v>
      </c>
      <c r="P22" s="3">
        <f>(((1-P$5)*$C22)+(P$5*($C22+$C$2))-$C22)/$C22</f>
        <v>0.05367741935483867</v>
      </c>
      <c r="Q22" s="3">
        <f>(((1-Q$5)*$C22)+(Q$5*($C22+$C$2))-$C22)/$C22</f>
        <v>0.05780645161290316</v>
      </c>
      <c r="R22" s="3">
        <f>(((1-R$5)*$C22)+(R$5*($C22+$C$2))-$C22)/$C22</f>
        <v>0.06193548387096765</v>
      </c>
      <c r="S22" s="3">
        <f>(((1-S$5)*$C22)+(S$5*($C22+$C$2))-$C22)/$C22</f>
        <v>0.06606451612903229</v>
      </c>
      <c r="T22" s="3">
        <f>(((1-T$5)*$C22)+(T$5*($C22+$C$2))-$C22)/$C22</f>
        <v>0.07019354838709664</v>
      </c>
      <c r="U22" s="3">
        <f>(((1-U$5)*$C22)+(U$5*($C22+$C$2))-$C22)/$C22</f>
        <v>0.07432258064516127</v>
      </c>
      <c r="V22" s="3">
        <f>(((1-V$5)*$C22)+(V$5*($C22+$C$2))-$C22)/$C22</f>
        <v>0.07845161290322576</v>
      </c>
      <c r="W22" s="3">
        <f>(((1-W$5)*$C22)+(W$5*($C22+$C$2))-$C22)/$C22</f>
        <v>0.08258064516129025</v>
      </c>
    </row>
    <row r="23" spans="3:23" ht="12.75">
      <c r="C23" s="2">
        <v>1.6</v>
      </c>
      <c r="D23" s="3">
        <f>(((1-D$5)*$C23)+(D$5*($C23+$C$2))-$C23)/$C23</f>
        <v>0.003999999999999976</v>
      </c>
      <c r="E23" s="3">
        <f>(((1-E$5)*$C23)+(E$5*($C23+$C$2))-$C23)/$C23</f>
        <v>0.00800000000000009</v>
      </c>
      <c r="F23" s="3">
        <f>(((1-F$5)*$C23)+(F$5*($C23+$C$2))-$C23)/$C23</f>
        <v>0.012000000000000066</v>
      </c>
      <c r="G23" s="3">
        <f>(((1-G$5)*$C23)+(G$5*($C23+$C$2))-$C23)/$C23</f>
        <v>0.01600000000000018</v>
      </c>
      <c r="H23" s="3">
        <f>(((1-H$5)*$C23)+(H$5*($C23+$C$2))-$C23)/$C23</f>
        <v>0.020000000000000018</v>
      </c>
      <c r="I23" s="3">
        <f>(((1-I$5)*$C23)+(I$5*($C23+$C$2))-$C23)/$C23</f>
        <v>0.023999999999999855</v>
      </c>
      <c r="J23" s="3">
        <f>(((1-J$5)*$C23)+(J$5*($C23+$C$2))-$C23)/$C23</f>
        <v>0.02799999999999997</v>
      </c>
      <c r="K23" s="3">
        <f>(((1-K$5)*$C23)+(K$5*($C23+$C$2))-$C23)/$C23</f>
        <v>0.032000000000000084</v>
      </c>
      <c r="L23" s="3">
        <f>(((1-L$5)*$C23)+(L$5*($C23+$C$2))-$C23)/$C23</f>
        <v>0.03600000000000006</v>
      </c>
      <c r="M23" s="3">
        <f>(((1-M$5)*$C23)+(M$5*($C23+$C$2))-$C23)/$C23</f>
        <v>0.040000000000000036</v>
      </c>
      <c r="N23" s="3">
        <f>(((1-N$5)*$C23)+(N$5*($C23+$C$2))-$C23)/$C23</f>
        <v>0.04400000000000001</v>
      </c>
      <c r="O23" s="3">
        <f>(((1-O$5)*$C23)+(O$5*($C23+$C$2))-$C23)/$C23</f>
        <v>0.048000000000000126</v>
      </c>
      <c r="P23" s="3">
        <f>(((1-P$5)*$C23)+(P$5*($C23+$C$2))-$C23)/$C23</f>
        <v>0.0520000000000001</v>
      </c>
      <c r="Q23" s="3">
        <f>(((1-Q$5)*$C23)+(Q$5*($C23+$C$2))-$C23)/$C23</f>
        <v>0.05599999999999994</v>
      </c>
      <c r="R23" s="3">
        <f>(((1-R$5)*$C23)+(R$5*($C23+$C$2))-$C23)/$C23</f>
        <v>0.06000000000000005</v>
      </c>
      <c r="S23" s="3">
        <f>(((1-S$5)*$C23)+(S$5*($C23+$C$2))-$C23)/$C23</f>
        <v>0.06400000000000017</v>
      </c>
      <c r="T23" s="3">
        <f>(((1-T$5)*$C23)+(T$5*($C23+$C$2))-$C23)/$C23</f>
        <v>0.068</v>
      </c>
      <c r="U23" s="3">
        <f>(((1-U$5)*$C23)+(U$5*($C23+$C$2))-$C23)/$C23</f>
        <v>0.07199999999999998</v>
      </c>
      <c r="V23" s="3">
        <f>(((1-V$5)*$C23)+(V$5*($C23+$C$2))-$C23)/$C23</f>
        <v>0.0760000000000001</v>
      </c>
      <c r="W23" s="3">
        <f>(((1-W$5)*$C23)+(W$5*($C23+$C$2))-$C23)/$C23</f>
        <v>0.08000000000000007</v>
      </c>
    </row>
    <row r="24" spans="3:23" ht="12.75">
      <c r="C24" s="2">
        <v>1.65</v>
      </c>
      <c r="D24" s="3">
        <f>(((1-D$5)*$C24)+(D$5*($C24+$C$2))-$C24)/$C24</f>
        <v>0.0038787878787878557</v>
      </c>
      <c r="E24" s="3">
        <f>(((1-E$5)*$C24)+(E$5*($C24+$C$2))-$C24)/$C24</f>
        <v>0.007757575757575711</v>
      </c>
      <c r="F24" s="3">
        <f>(((1-F$5)*$C24)+(F$5*($C24+$C$2))-$C24)/$C24</f>
        <v>0.011636363636363566</v>
      </c>
      <c r="G24" s="3">
        <f>(((1-G$5)*$C24)+(G$5*($C24+$C$2))-$C24)/$C24</f>
        <v>0.015515151515151692</v>
      </c>
      <c r="H24" s="3">
        <f>(((1-H$5)*$C24)+(H$5*($C24+$C$2))-$C24)/$C24</f>
        <v>0.01939393939393941</v>
      </c>
      <c r="I24" s="3">
        <f>(((1-I$5)*$C24)+(I$5*($C24+$C$2))-$C24)/$C24</f>
        <v>0.023272727272727133</v>
      </c>
      <c r="J24" s="3">
        <f>(((1-J$5)*$C24)+(J$5*($C24+$C$2))-$C24)/$C24</f>
        <v>0.027151515151515124</v>
      </c>
      <c r="K24" s="3">
        <f>(((1-K$5)*$C24)+(K$5*($C24+$C$2))-$C24)/$C24</f>
        <v>0.031030303030303113</v>
      </c>
      <c r="L24" s="3">
        <f>(((1-L$5)*$C24)+(L$5*($C24+$C$2))-$C24)/$C24</f>
        <v>0.034909090909090966</v>
      </c>
      <c r="M24" s="3">
        <f>(((1-M$5)*$C24)+(M$5*($C24+$C$2))-$C24)/$C24</f>
        <v>0.03878787878787882</v>
      </c>
      <c r="N24" s="3">
        <f>(((1-N$5)*$C24)+(N$5*($C24+$C$2))-$C24)/$C24</f>
        <v>0.04266666666666682</v>
      </c>
      <c r="O24" s="3">
        <f>(((1-O$5)*$C24)+(O$5*($C24+$C$2))-$C24)/$C24</f>
        <v>0.046545454545454536</v>
      </c>
      <c r="P24" s="3">
        <f>(((1-P$5)*$C24)+(P$5*($C24+$C$2))-$C24)/$C24</f>
        <v>0.05042424242424239</v>
      </c>
      <c r="Q24" s="3">
        <f>(((1-Q$5)*$C24)+(Q$5*($C24+$C$2))-$C24)/$C24</f>
        <v>0.05430303030303038</v>
      </c>
      <c r="R24" s="3">
        <f>(((1-R$5)*$C24)+(R$5*($C24+$C$2))-$C24)/$C24</f>
        <v>0.05818181818181824</v>
      </c>
      <c r="S24" s="3">
        <f>(((1-S$5)*$C24)+(S$5*($C24+$C$2))-$C24)/$C24</f>
        <v>0.062060606060606094</v>
      </c>
      <c r="T24" s="3">
        <f>(((1-T$5)*$C24)+(T$5*($C24+$C$2))-$C24)/$C24</f>
        <v>0.06593939393939408</v>
      </c>
      <c r="U24" s="3">
        <f>(((1-U$5)*$C24)+(U$5*($C24+$C$2))-$C24)/$C24</f>
        <v>0.06981818181818193</v>
      </c>
      <c r="V24" s="3">
        <f>(((1-V$5)*$C24)+(V$5*($C24+$C$2))-$C24)/$C24</f>
        <v>0.07369696969696979</v>
      </c>
      <c r="W24" s="3">
        <f>(((1-W$5)*$C24)+(W$5*($C24+$C$2))-$C24)/$C24</f>
        <v>0.07757575757575765</v>
      </c>
    </row>
    <row r="25" spans="3:23" ht="12.75">
      <c r="C25" s="2">
        <v>1.7</v>
      </c>
      <c r="D25" s="3">
        <f>(((1-D$5)*$C25)+(D$5*($C25+$C$2))-$C25)/$C25</f>
        <v>0.0037647058823529183</v>
      </c>
      <c r="E25" s="3">
        <f>(((1-E$5)*$C25)+(E$5*($C25+$C$2))-$C25)/$C25</f>
        <v>0.0075294117647059676</v>
      </c>
      <c r="F25" s="3">
        <f>(((1-F$5)*$C25)+(F$5*($C25+$C$2))-$C25)/$C25</f>
        <v>0.011294117647058755</v>
      </c>
      <c r="G25" s="3">
        <f>(((1-G$5)*$C25)+(G$5*($C25+$C$2))-$C25)/$C25</f>
        <v>0.015058823529411805</v>
      </c>
      <c r="H25" s="3">
        <f>(((1-H$5)*$C25)+(H$5*($C25+$C$2))-$C25)/$C25</f>
        <v>0.018823529411764593</v>
      </c>
      <c r="I25" s="3">
        <f>(((1-I$5)*$C25)+(I$5*($C25+$C$2))-$C25)/$C25</f>
        <v>0.02258823529411764</v>
      </c>
      <c r="J25" s="3">
        <f>(((1-J$5)*$C25)+(J$5*($C25+$C$2))-$C25)/$C25</f>
        <v>0.02635294117647056</v>
      </c>
      <c r="K25" s="3">
        <f>(((1-K$5)*$C25)+(K$5*($C25+$C$2))-$C25)/$C25</f>
        <v>0.030117647058823478</v>
      </c>
      <c r="L25" s="3">
        <f>(((1-L$5)*$C25)+(L$5*($C25+$C$2))-$C25)/$C25</f>
        <v>0.03388235294117653</v>
      </c>
      <c r="M25" s="3">
        <f>(((1-M$5)*$C25)+(M$5*($C25+$C$2))-$C25)/$C25</f>
        <v>0.03764705882352932</v>
      </c>
      <c r="N25" s="3">
        <f>(((1-N$5)*$C25)+(N$5*($C25+$C$2))-$C25)/$C25</f>
        <v>0.04141176470588236</v>
      </c>
      <c r="O25" s="3">
        <f>(((1-O$5)*$C25)+(O$5*($C25+$C$2))-$C25)/$C25</f>
        <v>0.04517647058823515</v>
      </c>
      <c r="P25" s="3">
        <f>(((1-P$5)*$C25)+(P$5*($C25+$C$2))-$C25)/$C25</f>
        <v>0.0489411764705882</v>
      </c>
      <c r="Q25" s="3">
        <f>(((1-Q$5)*$C25)+(Q$5*($C25+$C$2))-$C25)/$C25</f>
        <v>0.05270588235294112</v>
      </c>
      <c r="R25" s="3">
        <f>(((1-R$5)*$C25)+(R$5*($C25+$C$2))-$C25)/$C25</f>
        <v>0.05647058823529417</v>
      </c>
      <c r="S25" s="3">
        <f>(((1-S$5)*$C25)+(S$5*($C25+$C$2))-$C25)/$C25</f>
        <v>0.060235294117646956</v>
      </c>
      <c r="T25" s="3">
        <f>(((1-T$5)*$C25)+(T$5*($C25+$C$2))-$C25)/$C25</f>
        <v>0.06399999999999988</v>
      </c>
      <c r="U25" s="3">
        <f>(((1-U$5)*$C25)+(U$5*($C25+$C$2))-$C25)/$C25</f>
        <v>0.06776470588235292</v>
      </c>
      <c r="V25" s="3">
        <f>(((1-V$5)*$C25)+(V$5*($C25+$C$2))-$C25)/$C25</f>
        <v>0.07152941176470572</v>
      </c>
      <c r="W25" s="3">
        <f>(((1-W$5)*$C25)+(W$5*($C25+$C$2))-$C25)/$C25</f>
        <v>0.07529411764705876</v>
      </c>
    </row>
    <row r="26" spans="3:23" ht="12.75">
      <c r="C26" s="2">
        <v>1.75</v>
      </c>
      <c r="D26" s="3">
        <f>(((1-D$5)*$C26)+(D$5*($C26+$C$2))-$C26)/$C26</f>
        <v>0.003657142857142835</v>
      </c>
      <c r="E26" s="3">
        <f>(((1-E$5)*$C26)+(E$5*($C26+$C$2))-$C26)/$C26</f>
        <v>0.00731428571428567</v>
      </c>
      <c r="F26" s="3">
        <f>(((1-F$5)*$C26)+(F$5*($C26+$C$2))-$C26)/$C26</f>
        <v>0.010971428571428632</v>
      </c>
      <c r="G26" s="3">
        <f>(((1-G$5)*$C26)+(G$5*($C26+$C$2))-$C26)/$C26</f>
        <v>0.014628571428571593</v>
      </c>
      <c r="H26" s="3">
        <f>(((1-H$5)*$C26)+(H$5*($C26+$C$2))-$C26)/$C26</f>
        <v>0.0182857142857143</v>
      </c>
      <c r="I26" s="3">
        <f>(((1-I$5)*$C26)+(I$5*($C26+$C$2))-$C26)/$C26</f>
        <v>0.02194285714285701</v>
      </c>
      <c r="J26" s="3">
        <f>(((1-J$5)*$C26)+(J$5*($C26+$C$2))-$C26)/$C26</f>
        <v>0.025599999999999973</v>
      </c>
      <c r="K26" s="3">
        <f>(((1-K$5)*$C26)+(K$5*($C26+$C$2))-$C26)/$C26</f>
        <v>0.029257142857142933</v>
      </c>
      <c r="L26" s="3">
        <f>(((1-L$5)*$C26)+(L$5*($C26+$C$2))-$C26)/$C26</f>
        <v>0.032914285714285896</v>
      </c>
      <c r="M26" s="3">
        <f>(((1-M$5)*$C26)+(M$5*($C26+$C$2))-$C26)/$C26</f>
        <v>0.0365714285714286</v>
      </c>
      <c r="N26" s="3">
        <f>(((1-N$5)*$C26)+(N$5*($C26+$C$2))-$C26)/$C26</f>
        <v>0.04022857142857144</v>
      </c>
      <c r="O26" s="3">
        <f>(((1-O$5)*$C26)+(O$5*($C26+$C$2))-$C26)/$C26</f>
        <v>0.04388571428571427</v>
      </c>
      <c r="P26" s="3">
        <f>(((1-P$5)*$C26)+(P$5*($C26+$C$2))-$C26)/$C26</f>
        <v>0.047542857142857234</v>
      </c>
      <c r="Q26" s="3">
        <f>(((1-Q$5)*$C26)+(Q$5*($C26+$C$2))-$C26)/$C26</f>
        <v>0.05120000000000007</v>
      </c>
      <c r="R26" s="3">
        <f>(((1-R$5)*$C26)+(R$5*($C26+$C$2))-$C26)/$C26</f>
        <v>0.0548571428571429</v>
      </c>
      <c r="S26" s="3">
        <f>(((1-S$5)*$C26)+(S$5*($C26+$C$2))-$C26)/$C26</f>
        <v>0.05851428571428574</v>
      </c>
      <c r="T26" s="3">
        <f>(((1-T$5)*$C26)+(T$5*($C26+$C$2))-$C26)/$C26</f>
        <v>0.06217142857142858</v>
      </c>
      <c r="U26" s="3">
        <f>(((1-U$5)*$C26)+(U$5*($C26+$C$2))-$C26)/$C26</f>
        <v>0.06582857142857154</v>
      </c>
      <c r="V26" s="3">
        <f>(((1-V$5)*$C26)+(V$5*($C26+$C$2))-$C26)/$C26</f>
        <v>0.06948571428571437</v>
      </c>
      <c r="W26" s="3">
        <f>(((1-W$5)*$C26)+(W$5*($C26+$C$2))-$C26)/$C26</f>
        <v>0.0731428571428572</v>
      </c>
    </row>
    <row r="27" spans="3:23" ht="12.75">
      <c r="C27" s="2">
        <v>1.8</v>
      </c>
      <c r="D27" s="3">
        <f>(((1-D$5)*$C27)+(D$5*($C27+$C$2))-$C27)/$C27</f>
        <v>0.003555555555555534</v>
      </c>
      <c r="E27" s="3">
        <f>(((1-E$5)*$C27)+(E$5*($C27+$C$2))-$C27)/$C27</f>
        <v>0.007111111111111191</v>
      </c>
      <c r="F27" s="3">
        <f>(((1-F$5)*$C27)+(F$5*($C27+$C$2))-$C27)/$C27</f>
        <v>0.010666666666666602</v>
      </c>
      <c r="G27" s="3">
        <f>(((1-G$5)*$C27)+(G$5*($C27+$C$2))-$C27)/$C27</f>
        <v>0.01422222222222226</v>
      </c>
      <c r="H27" s="3">
        <f>(((1-H$5)*$C27)+(H$5*($C27+$C$2))-$C27)/$C27</f>
        <v>0.01777777777777779</v>
      </c>
      <c r="I27" s="3">
        <f>(((1-I$5)*$C27)+(I$5*($C27+$C$2))-$C27)/$C27</f>
        <v>0.021333333333333326</v>
      </c>
      <c r="J27" s="3">
        <f>(((1-J$5)*$C27)+(J$5*($C27+$C$2))-$C27)/$C27</f>
        <v>0.024888888888888985</v>
      </c>
      <c r="K27" s="3">
        <f>(((1-K$5)*$C27)+(K$5*($C27+$C$2))-$C27)/$C27</f>
        <v>0.028444444444444394</v>
      </c>
      <c r="L27" s="3">
        <f>(((1-L$5)*$C27)+(L$5*($C27+$C$2))-$C27)/$C27</f>
        <v>0.03200000000000005</v>
      </c>
      <c r="M27" s="3">
        <f>(((1-M$5)*$C27)+(M$5*($C27+$C$2))-$C27)/$C27</f>
        <v>0.035555555555555465</v>
      </c>
      <c r="N27" s="3">
        <f>(((1-N$5)*$C27)+(N$5*($C27+$C$2))-$C27)/$C27</f>
        <v>0.03911111111111112</v>
      </c>
      <c r="O27" s="3">
        <f>(((1-O$5)*$C27)+(O$5*($C27+$C$2))-$C27)/$C27</f>
        <v>0.04266666666666653</v>
      </c>
      <c r="P27" s="3">
        <f>(((1-P$5)*$C27)+(P$5*($C27+$C$2))-$C27)/$C27</f>
        <v>0.046222222222222185</v>
      </c>
      <c r="Q27" s="3">
        <f>(((1-Q$5)*$C27)+(Q$5*($C27+$C$2))-$C27)/$C27</f>
        <v>0.049777777777777844</v>
      </c>
      <c r="R27" s="3">
        <f>(((1-R$5)*$C27)+(R$5*($C27+$C$2))-$C27)/$C27</f>
        <v>0.053333333333333253</v>
      </c>
      <c r="S27" s="3">
        <f>(((1-S$5)*$C27)+(S$5*($C27+$C$2))-$C27)/$C27</f>
        <v>0.05688888888888879</v>
      </c>
      <c r="T27" s="3">
        <f>(((1-T$5)*$C27)+(T$5*($C27+$C$2))-$C27)/$C27</f>
        <v>0.06044444444444432</v>
      </c>
      <c r="U27" s="3">
        <f>(((1-U$5)*$C27)+(U$5*($C27+$C$2))-$C27)/$C27</f>
        <v>0.06399999999999999</v>
      </c>
      <c r="V27" s="3">
        <f>(((1-V$5)*$C27)+(V$5*($C27+$C$2))-$C27)/$C27</f>
        <v>0.06755555555555552</v>
      </c>
      <c r="W27" s="3">
        <f>(((1-W$5)*$C27)+(W$5*($C27+$C$2))-$C27)/$C27</f>
        <v>0.07111111111111106</v>
      </c>
    </row>
    <row r="28" spans="3:23" ht="12.75">
      <c r="C28" s="2">
        <v>1.85</v>
      </c>
      <c r="D28" s="3">
        <f>(((1-D$5)*$C28)+(D$5*($C28+$C$2))-$C28)/$C28</f>
        <v>0.003459459459459438</v>
      </c>
      <c r="E28" s="3">
        <f>(((1-E$5)*$C28)+(E$5*($C28+$C$2))-$C28)/$C28</f>
        <v>0.006918918918918876</v>
      </c>
      <c r="F28" s="3">
        <f>(((1-F$5)*$C28)+(F$5*($C28+$C$2))-$C28)/$C28</f>
        <v>0.010378378378378315</v>
      </c>
      <c r="G28" s="3">
        <f>(((1-G$5)*$C28)+(G$5*($C28+$C$2))-$C28)/$C28</f>
        <v>0.013837837837837994</v>
      </c>
      <c r="H28" s="3">
        <f>(((1-H$5)*$C28)+(H$5*($C28+$C$2))-$C28)/$C28</f>
        <v>0.01729729729729731</v>
      </c>
      <c r="I28" s="3">
        <f>(((1-I$5)*$C28)+(I$5*($C28+$C$2))-$C28)/$C28</f>
        <v>0.02075675675675663</v>
      </c>
      <c r="J28" s="3">
        <f>(((1-J$5)*$C28)+(J$5*($C28+$C$2))-$C28)/$C28</f>
        <v>0.02421621621621619</v>
      </c>
      <c r="K28" s="3">
        <f>(((1-K$5)*$C28)+(K$5*($C28+$C$2))-$C28)/$C28</f>
        <v>0.02767567567567575</v>
      </c>
      <c r="L28" s="3">
        <f>(((1-L$5)*$C28)+(L$5*($C28+$C$2))-$C28)/$C28</f>
        <v>0.031135135135135186</v>
      </c>
      <c r="M28" s="3">
        <f>(((1-M$5)*$C28)+(M$5*($C28+$C$2))-$C28)/$C28</f>
        <v>0.03459459459459462</v>
      </c>
      <c r="N28" s="3">
        <f>(((1-N$5)*$C28)+(N$5*($C28+$C$2))-$C28)/$C28</f>
        <v>0.03805405405405394</v>
      </c>
      <c r="O28" s="3">
        <f>(((1-O$5)*$C28)+(O$5*($C28+$C$2))-$C28)/$C28</f>
        <v>0.0415135135135135</v>
      </c>
      <c r="P28" s="3">
        <f>(((1-P$5)*$C28)+(P$5*($C28+$C$2))-$C28)/$C28</f>
        <v>0.04497297297297294</v>
      </c>
      <c r="Q28" s="3">
        <f>(((1-Q$5)*$C28)+(Q$5*($C28+$C$2))-$C28)/$C28</f>
        <v>0.0484324324324325</v>
      </c>
      <c r="R28" s="3">
        <f>(((1-R$5)*$C28)+(R$5*($C28+$C$2))-$C28)/$C28</f>
        <v>0.05189189189189194</v>
      </c>
      <c r="S28" s="3">
        <f>(((1-S$5)*$C28)+(S$5*($C28+$C$2))-$C28)/$C28</f>
        <v>0.05535135135135137</v>
      </c>
      <c r="T28" s="3">
        <f>(((1-T$5)*$C28)+(T$5*($C28+$C$2))-$C28)/$C28</f>
        <v>0.05881081081081093</v>
      </c>
      <c r="U28" s="3">
        <f>(((1-U$5)*$C28)+(U$5*($C28+$C$2))-$C28)/$C28</f>
        <v>0.06227027027027037</v>
      </c>
      <c r="V28" s="3">
        <f>(((1-V$5)*$C28)+(V$5*($C28+$C$2))-$C28)/$C28</f>
        <v>0.0657297297297298</v>
      </c>
      <c r="W28" s="3">
        <f>(((1-W$5)*$C28)+(W$5*($C28+$C$2))-$C28)/$C28</f>
        <v>0.06918918918918925</v>
      </c>
    </row>
    <row r="29" spans="3:23" ht="12.75">
      <c r="C29" s="2">
        <v>1.9</v>
      </c>
      <c r="D29" s="3">
        <f>(((1-D$5)*$C29)+(D$5*($C29+$C$2))-$C29)/$C29</f>
        <v>0.0033684210526315587</v>
      </c>
      <c r="E29" s="3">
        <f>(((1-E$5)*$C29)+(E$5*($C29+$C$2))-$C29)/$C29</f>
        <v>0.006736842105263235</v>
      </c>
      <c r="F29" s="3">
        <f>(((1-F$5)*$C29)+(F$5*($C29+$C$2))-$C29)/$C29</f>
        <v>0.010105263157894792</v>
      </c>
      <c r="G29" s="3">
        <f>(((1-G$5)*$C29)+(G$5*($C29+$C$2))-$C29)/$C29</f>
        <v>0.013473684210526351</v>
      </c>
      <c r="H29" s="3">
        <f>(((1-H$5)*$C29)+(H$5*($C29+$C$2))-$C29)/$C29</f>
        <v>0.01684210526315791</v>
      </c>
      <c r="I29" s="3">
        <f>(((1-I$5)*$C29)+(I$5*($C29+$C$2))-$C29)/$C29</f>
        <v>0.020210526315789352</v>
      </c>
      <c r="J29" s="3">
        <f>(((1-J$5)*$C29)+(J$5*($C29+$C$2))-$C29)/$C29</f>
        <v>0.02357894736842103</v>
      </c>
      <c r="K29" s="3">
        <f>(((1-K$5)*$C29)+(K$5*($C29+$C$2))-$C29)/$C29</f>
        <v>0.026947368421052702</v>
      </c>
      <c r="L29" s="3">
        <f>(((1-L$5)*$C29)+(L$5*($C29+$C$2))-$C29)/$C29</f>
        <v>0.03031578947368426</v>
      </c>
      <c r="M29" s="3">
        <f>(((1-M$5)*$C29)+(M$5*($C29+$C$2))-$C29)/$C29</f>
        <v>0.03368421052631582</v>
      </c>
      <c r="N29" s="3">
        <f>(((1-N$5)*$C29)+(N$5*($C29+$C$2))-$C29)/$C29</f>
        <v>0.0370526315789475</v>
      </c>
      <c r="O29" s="3">
        <f>(((1-O$5)*$C29)+(O$5*($C29+$C$2))-$C29)/$C29</f>
        <v>0.04042105263157894</v>
      </c>
      <c r="P29" s="3">
        <f>(((1-P$5)*$C29)+(P$5*($C29+$C$2))-$C29)/$C29</f>
        <v>0.043789473684210614</v>
      </c>
      <c r="Q29" s="3">
        <f>(((1-Q$5)*$C29)+(Q$5*($C29+$C$2))-$C29)/$C29</f>
        <v>0.04715789473684217</v>
      </c>
      <c r="R29" s="3">
        <f>(((1-R$5)*$C29)+(R$5*($C29+$C$2))-$C29)/$C29</f>
        <v>0.05052631578947373</v>
      </c>
      <c r="S29" s="3">
        <f>(((1-S$5)*$C29)+(S$5*($C29+$C$2))-$C29)/$C29</f>
        <v>0.053894736842105176</v>
      </c>
      <c r="T29" s="3">
        <f>(((1-T$5)*$C29)+(T$5*($C29+$C$2))-$C29)/$C29</f>
        <v>0.05726315789473685</v>
      </c>
      <c r="U29" s="3">
        <f>(((1-U$5)*$C29)+(U$5*($C29+$C$2))-$C29)/$C29</f>
        <v>0.06063157894736852</v>
      </c>
      <c r="V29" s="3">
        <f>(((1-V$5)*$C29)+(V$5*($C29+$C$2))-$C29)/$C29</f>
        <v>0.06399999999999996</v>
      </c>
      <c r="W29" s="3">
        <f>(((1-W$5)*$C29)+(W$5*($C29+$C$2))-$C29)/$C29</f>
        <v>0.06736842105263165</v>
      </c>
    </row>
    <row r="30" spans="3:23" ht="12.75">
      <c r="C30" s="2">
        <v>1.95</v>
      </c>
      <c r="D30" s="3">
        <f>(((1-D$5)*$C30)+(D$5*($C30+$C$2))-$C30)/$C30</f>
        <v>0.0032820512820512624</v>
      </c>
      <c r="E30" s="3">
        <f>(((1-E$5)*$C30)+(E$5*($C30+$C$2))-$C30)/$C30</f>
        <v>0.006564102564102525</v>
      </c>
      <c r="F30" s="3">
        <f>(((1-F$5)*$C30)+(F$5*($C30+$C$2))-$C30)/$C30</f>
        <v>0.009846153846153788</v>
      </c>
      <c r="G30" s="3">
        <f>(((1-G$5)*$C30)+(G$5*($C30+$C$2))-$C30)/$C30</f>
        <v>0.013128205128205162</v>
      </c>
      <c r="H30" s="3">
        <f>(((1-H$5)*$C30)+(H$5*($C30+$C$2))-$C30)/$C30</f>
        <v>0.01641025641025631</v>
      </c>
      <c r="I30" s="3">
        <f>(((1-I$5)*$C30)+(I$5*($C30+$C$2))-$C30)/$C30</f>
        <v>0.019692307692307686</v>
      </c>
      <c r="J30" s="3">
        <f>(((1-J$5)*$C30)+(J$5*($C30+$C$2))-$C30)/$C30</f>
        <v>0.022974358974359062</v>
      </c>
      <c r="K30" s="3">
        <f>(((1-K$5)*$C30)+(K$5*($C30+$C$2))-$C30)/$C30</f>
        <v>0.026256410256410213</v>
      </c>
      <c r="L30" s="3">
        <f>(((1-L$5)*$C30)+(L$5*($C30+$C$2))-$C30)/$C30</f>
        <v>0.02953846153846159</v>
      </c>
      <c r="M30" s="3">
        <f>(((1-M$5)*$C30)+(M$5*($C30+$C$2))-$C30)/$C30</f>
        <v>0.03282051282051274</v>
      </c>
      <c r="N30" s="3">
        <f>(((1-N$5)*$C30)+(N$5*($C30+$C$2))-$C30)/$C30</f>
        <v>0.036102564102564114</v>
      </c>
      <c r="O30" s="3">
        <f>(((1-O$5)*$C30)+(O$5*($C30+$C$2))-$C30)/$C30</f>
        <v>0.03938461538461526</v>
      </c>
      <c r="P30" s="3">
        <f>(((1-P$5)*$C30)+(P$5*($C30+$C$2))-$C30)/$C30</f>
        <v>0.04266666666666664</v>
      </c>
      <c r="Q30" s="3">
        <f>(((1-Q$5)*$C30)+(Q$5*($C30+$C$2))-$C30)/$C30</f>
        <v>0.045948717948718014</v>
      </c>
      <c r="R30" s="3">
        <f>(((1-R$5)*$C30)+(R$5*($C30+$C$2))-$C30)/$C30</f>
        <v>0.04923076923076916</v>
      </c>
      <c r="S30" s="3">
        <f>(((1-S$5)*$C30)+(S$5*($C30+$C$2))-$C30)/$C30</f>
        <v>0.05251282051282031</v>
      </c>
      <c r="T30" s="3">
        <f>(((1-T$5)*$C30)+(T$5*($C30+$C$2))-$C30)/$C30</f>
        <v>0.055794871794871685</v>
      </c>
      <c r="U30" s="3">
        <f>(((1-U$5)*$C30)+(U$5*($C30+$C$2))-$C30)/$C30</f>
        <v>0.05907692307692306</v>
      </c>
      <c r="V30" s="3">
        <f>(((1-V$5)*$C30)+(V$5*($C30+$C$2))-$C30)/$C30</f>
        <v>0.06235897435897421</v>
      </c>
      <c r="W30" s="3">
        <f>(((1-W$5)*$C30)+(W$5*($C30+$C$2))-$C30)/$C30</f>
        <v>0.06564102564102559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W25"/>
  <sheetViews>
    <sheetView zoomScalePageLayoutView="0" workbookViewId="0" topLeftCell="A1">
      <selection activeCell="A2" sqref="A2"/>
    </sheetView>
  </sheetViews>
  <sheetFormatPr defaultColWidth="9.140625" defaultRowHeight="12.75"/>
  <sheetData>
    <row r="1" ht="12.75">
      <c r="A1" t="str">
        <f>'Procentuele kostenstijging'!B1</f>
        <v>Euro 6</v>
      </c>
    </row>
    <row r="2" spans="3:4" ht="12.75">
      <c r="C2">
        <f>'Procentuele kostenstijging'!C2</f>
        <v>0.128</v>
      </c>
      <c r="D2" t="s">
        <v>0</v>
      </c>
    </row>
    <row r="4" ht="12.75">
      <c r="D4" t="s">
        <v>2</v>
      </c>
    </row>
    <row r="5" spans="4:23" ht="12.75">
      <c r="D5" s="1">
        <v>0.05</v>
      </c>
      <c r="E5" s="1">
        <v>0.1</v>
      </c>
      <c r="F5" s="1">
        <v>0.15</v>
      </c>
      <c r="G5" s="1">
        <v>0.2</v>
      </c>
      <c r="H5" s="1">
        <v>0.25</v>
      </c>
      <c r="I5" s="1">
        <v>0.3</v>
      </c>
      <c r="J5" s="1">
        <v>0.35</v>
      </c>
      <c r="K5" s="1">
        <v>0.4</v>
      </c>
      <c r="L5" s="1">
        <v>0.45</v>
      </c>
      <c r="M5" s="1">
        <v>0.5</v>
      </c>
      <c r="N5" s="1">
        <v>0.55</v>
      </c>
      <c r="O5" s="1">
        <v>0.6</v>
      </c>
      <c r="P5" s="1">
        <v>0.65</v>
      </c>
      <c r="Q5" s="1">
        <v>0.7</v>
      </c>
      <c r="R5" s="1">
        <v>0.75</v>
      </c>
      <c r="S5" s="1">
        <v>0.8</v>
      </c>
      <c r="T5" s="1">
        <v>0.85</v>
      </c>
      <c r="U5" s="1">
        <v>0.9</v>
      </c>
      <c r="V5" s="1">
        <v>0.95</v>
      </c>
      <c r="W5" s="1">
        <v>1</v>
      </c>
    </row>
    <row r="6" spans="3:23" ht="12.75">
      <c r="C6">
        <v>100</v>
      </c>
      <c r="D6" s="4">
        <f>(D$5*$C6)*$C$2</f>
        <v>0.64</v>
      </c>
      <c r="E6" s="4">
        <f aca="true" t="shared" si="0" ref="E6:W19">(E$5*$C6)*$C$2</f>
        <v>1.28</v>
      </c>
      <c r="F6" s="4">
        <f t="shared" si="0"/>
        <v>1.92</v>
      </c>
      <c r="G6" s="4">
        <f t="shared" si="0"/>
        <v>2.56</v>
      </c>
      <c r="H6" s="4">
        <f t="shared" si="0"/>
        <v>3.2</v>
      </c>
      <c r="I6" s="4">
        <f t="shared" si="0"/>
        <v>3.84</v>
      </c>
      <c r="J6" s="4">
        <f t="shared" si="0"/>
        <v>4.48</v>
      </c>
      <c r="K6" s="4">
        <f t="shared" si="0"/>
        <v>5.12</v>
      </c>
      <c r="L6" s="4">
        <f t="shared" si="0"/>
        <v>5.76</v>
      </c>
      <c r="M6" s="4">
        <f t="shared" si="0"/>
        <v>6.4</v>
      </c>
      <c r="N6" s="4">
        <f t="shared" si="0"/>
        <v>7.040000000000001</v>
      </c>
      <c r="O6" s="4">
        <f t="shared" si="0"/>
        <v>7.68</v>
      </c>
      <c r="P6" s="4">
        <f t="shared" si="0"/>
        <v>8.32</v>
      </c>
      <c r="Q6" s="4">
        <f t="shared" si="0"/>
        <v>8.96</v>
      </c>
      <c r="R6" s="4">
        <f t="shared" si="0"/>
        <v>9.6</v>
      </c>
      <c r="S6" s="4">
        <f t="shared" si="0"/>
        <v>10.24</v>
      </c>
      <c r="T6" s="4">
        <f t="shared" si="0"/>
        <v>10.88</v>
      </c>
      <c r="U6" s="4">
        <f t="shared" si="0"/>
        <v>11.52</v>
      </c>
      <c r="V6" s="4">
        <f t="shared" si="0"/>
        <v>12.16</v>
      </c>
      <c r="W6" s="4">
        <f t="shared" si="0"/>
        <v>12.8</v>
      </c>
    </row>
    <row r="7" spans="3:23" ht="12.75">
      <c r="C7">
        <v>200</v>
      </c>
      <c r="D7" s="4">
        <f>(D$5*$C7)*$C$2</f>
        <v>1.28</v>
      </c>
      <c r="E7" s="4">
        <f t="shared" si="0"/>
        <v>2.56</v>
      </c>
      <c r="F7" s="4">
        <f t="shared" si="0"/>
        <v>3.84</v>
      </c>
      <c r="G7" s="4">
        <f t="shared" si="0"/>
        <v>5.12</v>
      </c>
      <c r="H7" s="4">
        <f t="shared" si="0"/>
        <v>6.4</v>
      </c>
      <c r="I7" s="4">
        <f t="shared" si="0"/>
        <v>7.68</v>
      </c>
      <c r="J7" s="4">
        <f t="shared" si="0"/>
        <v>8.96</v>
      </c>
      <c r="K7" s="4">
        <f t="shared" si="0"/>
        <v>10.24</v>
      </c>
      <c r="L7" s="4">
        <f t="shared" si="0"/>
        <v>11.52</v>
      </c>
      <c r="M7" s="4">
        <f t="shared" si="0"/>
        <v>12.8</v>
      </c>
      <c r="N7" s="4">
        <f t="shared" si="0"/>
        <v>14.080000000000002</v>
      </c>
      <c r="O7" s="4">
        <f t="shared" si="0"/>
        <v>15.36</v>
      </c>
      <c r="P7" s="4">
        <f t="shared" si="0"/>
        <v>16.64</v>
      </c>
      <c r="Q7" s="4">
        <f t="shared" si="0"/>
        <v>17.92</v>
      </c>
      <c r="R7" s="4">
        <f t="shared" si="0"/>
        <v>19.2</v>
      </c>
      <c r="S7" s="4">
        <f t="shared" si="0"/>
        <v>20.48</v>
      </c>
      <c r="T7" s="4">
        <f t="shared" si="0"/>
        <v>21.76</v>
      </c>
      <c r="U7" s="4">
        <f t="shared" si="0"/>
        <v>23.04</v>
      </c>
      <c r="V7" s="4">
        <f t="shared" si="0"/>
        <v>24.32</v>
      </c>
      <c r="W7" s="4">
        <f t="shared" si="0"/>
        <v>25.6</v>
      </c>
    </row>
    <row r="8" spans="3:23" ht="12.75">
      <c r="C8">
        <v>300</v>
      </c>
      <c r="D8" s="4">
        <f>(D$5*$C8)*$C$2</f>
        <v>1.92</v>
      </c>
      <c r="E8" s="4">
        <f t="shared" si="0"/>
        <v>3.84</v>
      </c>
      <c r="F8" s="4">
        <f t="shared" si="0"/>
        <v>5.76</v>
      </c>
      <c r="G8" s="4">
        <f t="shared" si="0"/>
        <v>7.68</v>
      </c>
      <c r="H8" s="4">
        <f t="shared" si="0"/>
        <v>9.6</v>
      </c>
      <c r="I8" s="4">
        <f t="shared" si="0"/>
        <v>11.52</v>
      </c>
      <c r="J8" s="4">
        <f t="shared" si="0"/>
        <v>13.44</v>
      </c>
      <c r="K8" s="4">
        <f t="shared" si="0"/>
        <v>15.36</v>
      </c>
      <c r="L8" s="4">
        <f t="shared" si="0"/>
        <v>17.28</v>
      </c>
      <c r="M8" s="4">
        <f t="shared" si="0"/>
        <v>19.2</v>
      </c>
      <c r="N8" s="4">
        <f t="shared" si="0"/>
        <v>21.12</v>
      </c>
      <c r="O8" s="4">
        <f t="shared" si="0"/>
        <v>23.04</v>
      </c>
      <c r="P8" s="4">
        <f t="shared" si="0"/>
        <v>24.96</v>
      </c>
      <c r="Q8" s="4">
        <f t="shared" si="0"/>
        <v>26.88</v>
      </c>
      <c r="R8" s="4">
        <f t="shared" si="0"/>
        <v>28.8</v>
      </c>
      <c r="S8" s="4">
        <f t="shared" si="0"/>
        <v>30.72</v>
      </c>
      <c r="T8" s="4">
        <f t="shared" si="0"/>
        <v>32.64</v>
      </c>
      <c r="U8" s="4">
        <f t="shared" si="0"/>
        <v>34.56</v>
      </c>
      <c r="V8" s="4">
        <f t="shared" si="0"/>
        <v>36.480000000000004</v>
      </c>
      <c r="W8" s="4">
        <f t="shared" si="0"/>
        <v>38.4</v>
      </c>
    </row>
    <row r="9" spans="3:23" ht="12.75">
      <c r="C9">
        <v>400</v>
      </c>
      <c r="D9" s="4">
        <f>(D$5*$C9)*$C$2</f>
        <v>2.56</v>
      </c>
      <c r="E9" s="4">
        <f t="shared" si="0"/>
        <v>5.12</v>
      </c>
      <c r="F9" s="4">
        <f t="shared" si="0"/>
        <v>7.68</v>
      </c>
      <c r="G9" s="4">
        <f t="shared" si="0"/>
        <v>10.24</v>
      </c>
      <c r="H9" s="4">
        <f t="shared" si="0"/>
        <v>12.8</v>
      </c>
      <c r="I9" s="4">
        <f t="shared" si="0"/>
        <v>15.36</v>
      </c>
      <c r="J9" s="4">
        <f t="shared" si="0"/>
        <v>17.92</v>
      </c>
      <c r="K9" s="4">
        <f t="shared" si="0"/>
        <v>20.48</v>
      </c>
      <c r="L9" s="4">
        <f t="shared" si="0"/>
        <v>23.04</v>
      </c>
      <c r="M9" s="4">
        <f t="shared" si="0"/>
        <v>25.6</v>
      </c>
      <c r="N9" s="4">
        <f t="shared" si="0"/>
        <v>28.160000000000004</v>
      </c>
      <c r="O9" s="4">
        <f t="shared" si="0"/>
        <v>30.72</v>
      </c>
      <c r="P9" s="4">
        <f t="shared" si="0"/>
        <v>33.28</v>
      </c>
      <c r="Q9" s="4">
        <f t="shared" si="0"/>
        <v>35.84</v>
      </c>
      <c r="R9" s="4">
        <f t="shared" si="0"/>
        <v>38.4</v>
      </c>
      <c r="S9" s="4">
        <f t="shared" si="0"/>
        <v>40.96</v>
      </c>
      <c r="T9" s="4">
        <f t="shared" si="0"/>
        <v>43.52</v>
      </c>
      <c r="U9" s="4">
        <f t="shared" si="0"/>
        <v>46.08</v>
      </c>
      <c r="V9" s="4">
        <f t="shared" si="0"/>
        <v>48.64</v>
      </c>
      <c r="W9" s="4">
        <f t="shared" si="0"/>
        <v>51.2</v>
      </c>
    </row>
    <row r="10" spans="3:23" ht="12.75">
      <c r="C10">
        <v>500</v>
      </c>
      <c r="D10" s="4">
        <f>(D$5*$C10)*$C$2</f>
        <v>3.2</v>
      </c>
      <c r="E10" s="4">
        <f t="shared" si="0"/>
        <v>6.4</v>
      </c>
      <c r="F10" s="4">
        <f t="shared" si="0"/>
        <v>9.6</v>
      </c>
      <c r="G10" s="4">
        <f t="shared" si="0"/>
        <v>12.8</v>
      </c>
      <c r="H10" s="4">
        <f t="shared" si="0"/>
        <v>16</v>
      </c>
      <c r="I10" s="4">
        <f t="shared" si="0"/>
        <v>19.2</v>
      </c>
      <c r="J10" s="4">
        <f t="shared" si="0"/>
        <v>22.400000000000002</v>
      </c>
      <c r="K10" s="4">
        <f t="shared" si="0"/>
        <v>25.6</v>
      </c>
      <c r="L10" s="4">
        <f t="shared" si="0"/>
        <v>28.8</v>
      </c>
      <c r="M10" s="4">
        <f t="shared" si="0"/>
        <v>32</v>
      </c>
      <c r="N10" s="4">
        <f t="shared" si="0"/>
        <v>35.2</v>
      </c>
      <c r="O10" s="4">
        <f t="shared" si="0"/>
        <v>38.4</v>
      </c>
      <c r="P10" s="4">
        <f t="shared" si="0"/>
        <v>41.6</v>
      </c>
      <c r="Q10" s="4">
        <f t="shared" si="0"/>
        <v>44.800000000000004</v>
      </c>
      <c r="R10" s="4">
        <f t="shared" si="0"/>
        <v>48</v>
      </c>
      <c r="S10" s="4">
        <f t="shared" si="0"/>
        <v>51.2</v>
      </c>
      <c r="T10" s="4">
        <f t="shared" si="0"/>
        <v>54.4</v>
      </c>
      <c r="U10" s="4">
        <f t="shared" si="0"/>
        <v>57.6</v>
      </c>
      <c r="V10" s="4">
        <f t="shared" si="0"/>
        <v>60.800000000000004</v>
      </c>
      <c r="W10" s="4">
        <f t="shared" si="0"/>
        <v>64</v>
      </c>
    </row>
    <row r="11" spans="3:23" ht="12.75">
      <c r="C11">
        <v>600</v>
      </c>
      <c r="D11" s="4">
        <f>(D$5*$C11)*$C$2</f>
        <v>3.84</v>
      </c>
      <c r="E11" s="4">
        <f t="shared" si="0"/>
        <v>7.68</v>
      </c>
      <c r="F11" s="4">
        <f t="shared" si="0"/>
        <v>11.52</v>
      </c>
      <c r="G11" s="4">
        <f t="shared" si="0"/>
        <v>15.36</v>
      </c>
      <c r="H11" s="4">
        <f t="shared" si="0"/>
        <v>19.2</v>
      </c>
      <c r="I11" s="4">
        <f t="shared" si="0"/>
        <v>23.04</v>
      </c>
      <c r="J11" s="4">
        <f t="shared" si="0"/>
        <v>26.88</v>
      </c>
      <c r="K11" s="4">
        <f t="shared" si="0"/>
        <v>30.72</v>
      </c>
      <c r="L11" s="4">
        <f t="shared" si="0"/>
        <v>34.56</v>
      </c>
      <c r="M11" s="4">
        <f t="shared" si="0"/>
        <v>38.4</v>
      </c>
      <c r="N11" s="4">
        <f t="shared" si="0"/>
        <v>42.24</v>
      </c>
      <c r="O11" s="4">
        <f t="shared" si="0"/>
        <v>46.08</v>
      </c>
      <c r="P11" s="4">
        <f t="shared" si="0"/>
        <v>49.92</v>
      </c>
      <c r="Q11" s="4">
        <f t="shared" si="0"/>
        <v>53.76</v>
      </c>
      <c r="R11" s="4">
        <f t="shared" si="0"/>
        <v>57.6</v>
      </c>
      <c r="S11" s="4">
        <f t="shared" si="0"/>
        <v>61.44</v>
      </c>
      <c r="T11" s="4">
        <f t="shared" si="0"/>
        <v>65.28</v>
      </c>
      <c r="U11" s="4">
        <f t="shared" si="0"/>
        <v>69.12</v>
      </c>
      <c r="V11" s="4">
        <f t="shared" si="0"/>
        <v>72.96000000000001</v>
      </c>
      <c r="W11" s="4">
        <f t="shared" si="0"/>
        <v>76.8</v>
      </c>
    </row>
    <row r="12" spans="3:23" ht="12.75">
      <c r="C12">
        <v>700</v>
      </c>
      <c r="D12" s="4">
        <f>(D$5*$C12)*$C$2</f>
        <v>4.48</v>
      </c>
      <c r="E12" s="4">
        <f t="shared" si="0"/>
        <v>8.96</v>
      </c>
      <c r="F12" s="4">
        <f t="shared" si="0"/>
        <v>13.44</v>
      </c>
      <c r="G12" s="4">
        <f t="shared" si="0"/>
        <v>17.92</v>
      </c>
      <c r="H12" s="4">
        <f t="shared" si="0"/>
        <v>22.400000000000002</v>
      </c>
      <c r="I12" s="4">
        <f t="shared" si="0"/>
        <v>26.88</v>
      </c>
      <c r="J12" s="4">
        <f t="shared" si="0"/>
        <v>31.359999999999996</v>
      </c>
      <c r="K12" s="4">
        <f t="shared" si="0"/>
        <v>35.84</v>
      </c>
      <c r="L12" s="4">
        <f t="shared" si="0"/>
        <v>40.32</v>
      </c>
      <c r="M12" s="4">
        <f t="shared" si="0"/>
        <v>44.800000000000004</v>
      </c>
      <c r="N12" s="4">
        <f t="shared" si="0"/>
        <v>49.28000000000001</v>
      </c>
      <c r="O12" s="4">
        <f t="shared" si="0"/>
        <v>53.76</v>
      </c>
      <c r="P12" s="4">
        <f t="shared" si="0"/>
        <v>58.24</v>
      </c>
      <c r="Q12" s="4">
        <f t="shared" si="0"/>
        <v>62.71999999999999</v>
      </c>
      <c r="R12" s="4">
        <f t="shared" si="0"/>
        <v>67.2</v>
      </c>
      <c r="S12" s="4">
        <f t="shared" si="0"/>
        <v>71.68</v>
      </c>
      <c r="T12" s="4">
        <f t="shared" si="0"/>
        <v>76.16</v>
      </c>
      <c r="U12" s="4">
        <f t="shared" si="0"/>
        <v>80.64</v>
      </c>
      <c r="V12" s="4">
        <f t="shared" si="0"/>
        <v>85.12</v>
      </c>
      <c r="W12" s="4">
        <f t="shared" si="0"/>
        <v>89.60000000000001</v>
      </c>
    </row>
    <row r="13" spans="3:23" ht="12.75">
      <c r="C13">
        <v>800</v>
      </c>
      <c r="D13" s="4">
        <f>(D$5*$C13)*$C$2</f>
        <v>5.12</v>
      </c>
      <c r="E13" s="4">
        <f t="shared" si="0"/>
        <v>10.24</v>
      </c>
      <c r="F13" s="4">
        <f t="shared" si="0"/>
        <v>15.36</v>
      </c>
      <c r="G13" s="4">
        <f t="shared" si="0"/>
        <v>20.48</v>
      </c>
      <c r="H13" s="4">
        <f t="shared" si="0"/>
        <v>25.6</v>
      </c>
      <c r="I13" s="4">
        <f t="shared" si="0"/>
        <v>30.72</v>
      </c>
      <c r="J13" s="4">
        <f t="shared" si="0"/>
        <v>35.84</v>
      </c>
      <c r="K13" s="4">
        <f t="shared" si="0"/>
        <v>40.96</v>
      </c>
      <c r="L13" s="4">
        <f t="shared" si="0"/>
        <v>46.08</v>
      </c>
      <c r="M13" s="4">
        <f t="shared" si="0"/>
        <v>51.2</v>
      </c>
      <c r="N13" s="4">
        <f t="shared" si="0"/>
        <v>56.32000000000001</v>
      </c>
      <c r="O13" s="4">
        <f t="shared" si="0"/>
        <v>61.44</v>
      </c>
      <c r="P13" s="4">
        <f t="shared" si="0"/>
        <v>66.56</v>
      </c>
      <c r="Q13" s="4">
        <f t="shared" si="0"/>
        <v>71.68</v>
      </c>
      <c r="R13" s="4">
        <f t="shared" si="0"/>
        <v>76.8</v>
      </c>
      <c r="S13" s="4">
        <f t="shared" si="0"/>
        <v>81.92</v>
      </c>
      <c r="T13" s="4">
        <f t="shared" si="0"/>
        <v>87.04</v>
      </c>
      <c r="U13" s="4">
        <f t="shared" si="0"/>
        <v>92.16</v>
      </c>
      <c r="V13" s="4">
        <f t="shared" si="0"/>
        <v>97.28</v>
      </c>
      <c r="W13" s="4">
        <f t="shared" si="0"/>
        <v>102.4</v>
      </c>
    </row>
    <row r="14" spans="3:23" ht="12.75">
      <c r="C14">
        <v>900</v>
      </c>
      <c r="D14" s="4">
        <f>(D$5*$C14)*$C$2</f>
        <v>5.76</v>
      </c>
      <c r="E14" s="4">
        <f t="shared" si="0"/>
        <v>11.52</v>
      </c>
      <c r="F14" s="4">
        <f t="shared" si="0"/>
        <v>17.28</v>
      </c>
      <c r="G14" s="4">
        <f t="shared" si="0"/>
        <v>23.04</v>
      </c>
      <c r="H14" s="4">
        <f t="shared" si="0"/>
        <v>28.8</v>
      </c>
      <c r="I14" s="4">
        <f t="shared" si="0"/>
        <v>34.56</v>
      </c>
      <c r="J14" s="4">
        <f t="shared" si="0"/>
        <v>40.32</v>
      </c>
      <c r="K14" s="4">
        <f t="shared" si="0"/>
        <v>46.08</v>
      </c>
      <c r="L14" s="4">
        <f t="shared" si="0"/>
        <v>51.84</v>
      </c>
      <c r="M14" s="4">
        <f t="shared" si="0"/>
        <v>57.6</v>
      </c>
      <c r="N14" s="4">
        <f t="shared" si="0"/>
        <v>63.36000000000001</v>
      </c>
      <c r="O14" s="4">
        <f t="shared" si="0"/>
        <v>69.12</v>
      </c>
      <c r="P14" s="4">
        <f t="shared" si="0"/>
        <v>74.88</v>
      </c>
      <c r="Q14" s="4">
        <f t="shared" si="0"/>
        <v>80.64</v>
      </c>
      <c r="R14" s="4">
        <f t="shared" si="0"/>
        <v>86.4</v>
      </c>
      <c r="S14" s="4">
        <f t="shared" si="0"/>
        <v>92.16</v>
      </c>
      <c r="T14" s="4">
        <f t="shared" si="0"/>
        <v>97.92</v>
      </c>
      <c r="U14" s="4">
        <f t="shared" si="0"/>
        <v>103.68</v>
      </c>
      <c r="V14" s="4">
        <f t="shared" si="0"/>
        <v>109.44</v>
      </c>
      <c r="W14" s="4">
        <f t="shared" si="0"/>
        <v>115.2</v>
      </c>
    </row>
    <row r="15" spans="3:23" ht="12.75">
      <c r="C15">
        <v>1000</v>
      </c>
      <c r="D15" s="4">
        <f>(D$5*$C15)*$C$2</f>
        <v>6.4</v>
      </c>
      <c r="E15" s="4">
        <f t="shared" si="0"/>
        <v>12.8</v>
      </c>
      <c r="F15" s="4">
        <f t="shared" si="0"/>
        <v>19.2</v>
      </c>
      <c r="G15" s="4">
        <f t="shared" si="0"/>
        <v>25.6</v>
      </c>
      <c r="H15" s="4">
        <f t="shared" si="0"/>
        <v>32</v>
      </c>
      <c r="I15" s="4">
        <f t="shared" si="0"/>
        <v>38.4</v>
      </c>
      <c r="J15" s="4">
        <f t="shared" si="0"/>
        <v>44.800000000000004</v>
      </c>
      <c r="K15" s="4">
        <f t="shared" si="0"/>
        <v>51.2</v>
      </c>
      <c r="L15" s="4">
        <f t="shared" si="0"/>
        <v>57.6</v>
      </c>
      <c r="M15" s="4">
        <f t="shared" si="0"/>
        <v>64</v>
      </c>
      <c r="N15" s="4">
        <f t="shared" si="0"/>
        <v>70.4</v>
      </c>
      <c r="O15" s="4">
        <f t="shared" si="0"/>
        <v>76.8</v>
      </c>
      <c r="P15" s="4">
        <f t="shared" si="0"/>
        <v>83.2</v>
      </c>
      <c r="Q15" s="4">
        <f t="shared" si="0"/>
        <v>89.60000000000001</v>
      </c>
      <c r="R15" s="4">
        <f t="shared" si="0"/>
        <v>96</v>
      </c>
      <c r="S15" s="4">
        <f t="shared" si="0"/>
        <v>102.4</v>
      </c>
      <c r="T15" s="4">
        <f t="shared" si="0"/>
        <v>108.8</v>
      </c>
      <c r="U15" s="4">
        <f t="shared" si="0"/>
        <v>115.2</v>
      </c>
      <c r="V15" s="4">
        <f t="shared" si="0"/>
        <v>121.60000000000001</v>
      </c>
      <c r="W15" s="4">
        <f t="shared" si="0"/>
        <v>128</v>
      </c>
    </row>
    <row r="16" spans="3:23" ht="12.75">
      <c r="C16">
        <v>1100</v>
      </c>
      <c r="D16" s="4">
        <f>(D$5*$C16)*$C$2</f>
        <v>7.04</v>
      </c>
      <c r="E16" s="4">
        <f t="shared" si="0"/>
        <v>14.08</v>
      </c>
      <c r="F16" s="4">
        <f t="shared" si="0"/>
        <v>21.12</v>
      </c>
      <c r="G16" s="4">
        <f t="shared" si="0"/>
        <v>28.16</v>
      </c>
      <c r="H16" s="4">
        <f t="shared" si="0"/>
        <v>35.2</v>
      </c>
      <c r="I16" s="4">
        <f t="shared" si="0"/>
        <v>42.24</v>
      </c>
      <c r="J16" s="4">
        <f t="shared" si="0"/>
        <v>49.28</v>
      </c>
      <c r="K16" s="4">
        <f t="shared" si="0"/>
        <v>56.32</v>
      </c>
      <c r="L16" s="4">
        <f t="shared" si="0"/>
        <v>63.36</v>
      </c>
      <c r="M16" s="4">
        <f t="shared" si="0"/>
        <v>70.4</v>
      </c>
      <c r="N16" s="4">
        <f t="shared" si="0"/>
        <v>77.44</v>
      </c>
      <c r="O16" s="4">
        <f t="shared" si="0"/>
        <v>84.48</v>
      </c>
      <c r="P16" s="4">
        <f t="shared" si="0"/>
        <v>91.52</v>
      </c>
      <c r="Q16" s="4">
        <f t="shared" si="0"/>
        <v>98.56</v>
      </c>
      <c r="R16" s="4">
        <f t="shared" si="0"/>
        <v>105.60000000000001</v>
      </c>
      <c r="S16" s="4">
        <f t="shared" si="0"/>
        <v>112.64</v>
      </c>
      <c r="T16" s="4">
        <f t="shared" si="0"/>
        <v>119.68</v>
      </c>
      <c r="U16" s="4">
        <f t="shared" si="0"/>
        <v>126.72</v>
      </c>
      <c r="V16" s="4">
        <f t="shared" si="0"/>
        <v>133.76</v>
      </c>
      <c r="W16" s="4">
        <f t="shared" si="0"/>
        <v>140.8</v>
      </c>
    </row>
    <row r="17" spans="3:23" ht="12.75">
      <c r="C17">
        <v>1200</v>
      </c>
      <c r="D17" s="4">
        <f>(D$5*$C17)*$C$2</f>
        <v>7.68</v>
      </c>
      <c r="E17" s="4">
        <f t="shared" si="0"/>
        <v>15.36</v>
      </c>
      <c r="F17" s="4">
        <f t="shared" si="0"/>
        <v>23.04</v>
      </c>
      <c r="G17" s="4">
        <f t="shared" si="0"/>
        <v>30.72</v>
      </c>
      <c r="H17" s="4">
        <f t="shared" si="0"/>
        <v>38.4</v>
      </c>
      <c r="I17" s="4">
        <f t="shared" si="0"/>
        <v>46.08</v>
      </c>
      <c r="J17" s="4">
        <f t="shared" si="0"/>
        <v>53.76</v>
      </c>
      <c r="K17" s="4">
        <f t="shared" si="0"/>
        <v>61.44</v>
      </c>
      <c r="L17" s="4">
        <f t="shared" si="0"/>
        <v>69.12</v>
      </c>
      <c r="M17" s="4">
        <f t="shared" si="0"/>
        <v>76.8</v>
      </c>
      <c r="N17" s="4">
        <f t="shared" si="0"/>
        <v>84.48</v>
      </c>
      <c r="O17" s="4">
        <f t="shared" si="0"/>
        <v>92.16</v>
      </c>
      <c r="P17" s="4">
        <f t="shared" si="0"/>
        <v>99.84</v>
      </c>
      <c r="Q17" s="4">
        <f t="shared" si="0"/>
        <v>107.52</v>
      </c>
      <c r="R17" s="4">
        <f t="shared" si="0"/>
        <v>115.2</v>
      </c>
      <c r="S17" s="4">
        <f t="shared" si="0"/>
        <v>122.88</v>
      </c>
      <c r="T17" s="4">
        <f t="shared" si="0"/>
        <v>130.56</v>
      </c>
      <c r="U17" s="4">
        <f t="shared" si="0"/>
        <v>138.24</v>
      </c>
      <c r="V17" s="4">
        <f t="shared" si="0"/>
        <v>145.92000000000002</v>
      </c>
      <c r="W17" s="4">
        <f t="shared" si="0"/>
        <v>153.6</v>
      </c>
    </row>
    <row r="18" spans="3:23" ht="12.75">
      <c r="C18">
        <v>1300</v>
      </c>
      <c r="D18" s="4">
        <f>(D$5*$C18)*$C$2</f>
        <v>8.32</v>
      </c>
      <c r="E18" s="4">
        <f t="shared" si="0"/>
        <v>16.64</v>
      </c>
      <c r="F18" s="4">
        <f t="shared" si="0"/>
        <v>24.96</v>
      </c>
      <c r="G18" s="4">
        <f t="shared" si="0"/>
        <v>33.28</v>
      </c>
      <c r="H18" s="4">
        <f t="shared" si="0"/>
        <v>41.6</v>
      </c>
      <c r="I18" s="4">
        <f t="shared" si="0"/>
        <v>49.92</v>
      </c>
      <c r="J18" s="4">
        <f t="shared" si="0"/>
        <v>58.239999999999995</v>
      </c>
      <c r="K18" s="4">
        <f t="shared" si="0"/>
        <v>66.56</v>
      </c>
      <c r="L18" s="4">
        <f t="shared" si="0"/>
        <v>74.88</v>
      </c>
      <c r="M18" s="4">
        <f t="shared" si="0"/>
        <v>83.2</v>
      </c>
      <c r="N18" s="4">
        <f t="shared" si="0"/>
        <v>91.52000000000001</v>
      </c>
      <c r="O18" s="4">
        <f t="shared" si="0"/>
        <v>99.84</v>
      </c>
      <c r="P18" s="4">
        <f t="shared" si="0"/>
        <v>108.16</v>
      </c>
      <c r="Q18" s="4">
        <f t="shared" si="0"/>
        <v>116.47999999999999</v>
      </c>
      <c r="R18" s="4">
        <f t="shared" si="0"/>
        <v>124.8</v>
      </c>
      <c r="S18" s="4">
        <f t="shared" si="0"/>
        <v>133.12</v>
      </c>
      <c r="T18" s="4">
        <f t="shared" si="0"/>
        <v>141.44</v>
      </c>
      <c r="U18" s="4">
        <f t="shared" si="0"/>
        <v>149.76</v>
      </c>
      <c r="V18" s="4">
        <f t="shared" si="0"/>
        <v>158.08</v>
      </c>
      <c r="W18" s="4">
        <f t="shared" si="0"/>
        <v>166.4</v>
      </c>
    </row>
    <row r="19" spans="3:23" ht="12.75">
      <c r="C19">
        <v>1400</v>
      </c>
      <c r="D19" s="4">
        <f>(D$5*$C19)*$C$2</f>
        <v>8.96</v>
      </c>
      <c r="E19" s="4">
        <f t="shared" si="0"/>
        <v>17.92</v>
      </c>
      <c r="F19" s="4">
        <f t="shared" si="0"/>
        <v>26.88</v>
      </c>
      <c r="G19" s="4">
        <f t="shared" si="0"/>
        <v>35.84</v>
      </c>
      <c r="H19" s="4">
        <f t="shared" si="0"/>
        <v>44.800000000000004</v>
      </c>
      <c r="I19" s="4">
        <f t="shared" si="0"/>
        <v>53.76</v>
      </c>
      <c r="J19" s="4">
        <f t="shared" si="0"/>
        <v>62.71999999999999</v>
      </c>
      <c r="K19" s="4">
        <f t="shared" si="0"/>
        <v>71.68</v>
      </c>
      <c r="L19" s="4">
        <f t="shared" si="0"/>
        <v>80.64</v>
      </c>
      <c r="M19" s="4">
        <f>(M$5*$C19)*$C$2</f>
        <v>89.60000000000001</v>
      </c>
      <c r="N19" s="4">
        <f>(N$5*$C19)*$C$2</f>
        <v>98.56000000000002</v>
      </c>
      <c r="O19" s="4">
        <f>(O$5*$C19)*$C$2</f>
        <v>107.52</v>
      </c>
      <c r="P19" s="4">
        <f>(P$5*$C19)*$C$2</f>
        <v>116.48</v>
      </c>
      <c r="Q19" s="4">
        <f>(Q$5*$C19)*$C$2</f>
        <v>125.43999999999998</v>
      </c>
      <c r="R19" s="4">
        <f>(R$5*$C19)*$C$2</f>
        <v>134.4</v>
      </c>
      <c r="S19" s="4">
        <f>(S$5*$C19)*$C$2</f>
        <v>143.36</v>
      </c>
      <c r="T19" s="4">
        <f>(T$5*$C19)*$C$2</f>
        <v>152.32</v>
      </c>
      <c r="U19" s="4">
        <f>(U$5*$C19)*$C$2</f>
        <v>161.28</v>
      </c>
      <c r="V19" s="4">
        <f>(V$5*$C19)*$C$2</f>
        <v>170.24</v>
      </c>
      <c r="W19" s="4">
        <f>(W$5*$C19)*$C$2</f>
        <v>179.20000000000002</v>
      </c>
    </row>
    <row r="20" spans="3:23" ht="12.75">
      <c r="C20">
        <v>1500</v>
      </c>
      <c r="D20" s="4">
        <f>(D$5*$C20)*$C$2</f>
        <v>9.6</v>
      </c>
      <c r="E20" s="4">
        <f>(E$5*$C20)*$C$2</f>
        <v>19.2</v>
      </c>
      <c r="F20" s="4">
        <f>(F$5*$C20)*$C$2</f>
        <v>28.8</v>
      </c>
      <c r="G20" s="4">
        <f>(G$5*$C20)*$C$2</f>
        <v>38.4</v>
      </c>
      <c r="H20" s="4">
        <f>(H$5*$C20)*$C$2</f>
        <v>48</v>
      </c>
      <c r="I20" s="4">
        <f>(I$5*$C20)*$C$2</f>
        <v>57.6</v>
      </c>
      <c r="J20" s="4">
        <f>(J$5*$C20)*$C$2</f>
        <v>67.2</v>
      </c>
      <c r="K20" s="4">
        <f>(K$5*$C20)*$C$2</f>
        <v>76.8</v>
      </c>
      <c r="L20" s="4">
        <f>(L$5*$C20)*$C$2</f>
        <v>86.4</v>
      </c>
      <c r="M20" s="4">
        <f>(M$5*$C20)*$C$2</f>
        <v>96</v>
      </c>
      <c r="N20" s="4">
        <f>(N$5*$C20)*$C$2</f>
        <v>105.60000000000002</v>
      </c>
      <c r="O20" s="4">
        <f>(O$5*$C20)*$C$2</f>
        <v>115.2</v>
      </c>
      <c r="P20" s="4">
        <f>(P$5*$C20)*$C$2</f>
        <v>124.8</v>
      </c>
      <c r="Q20" s="4">
        <f>(Q$5*$C20)*$C$2</f>
        <v>134.4</v>
      </c>
      <c r="R20" s="4">
        <f>(R$5*$C20)*$C$2</f>
        <v>144</v>
      </c>
      <c r="S20" s="4">
        <f>(S$5*$C20)*$C$2</f>
        <v>153.6</v>
      </c>
      <c r="T20" s="4">
        <f>(T$5*$C20)*$C$2</f>
        <v>163.20000000000002</v>
      </c>
      <c r="U20" s="4">
        <f>(U$5*$C20)*$C$2</f>
        <v>172.8</v>
      </c>
      <c r="V20" s="4">
        <f>(V$5*$C20)*$C$2</f>
        <v>182.4</v>
      </c>
      <c r="W20" s="4">
        <f>(W$5*$C20)*$C$2</f>
        <v>192</v>
      </c>
    </row>
    <row r="21" spans="3:23" ht="12.75">
      <c r="C21">
        <v>1600</v>
      </c>
      <c r="D21" s="4">
        <f>(D$5*$C21)*$C$2</f>
        <v>10.24</v>
      </c>
      <c r="E21" s="4">
        <f>(E$5*$C21)*$C$2</f>
        <v>20.48</v>
      </c>
      <c r="F21" s="4">
        <f>(F$5*$C21)*$C$2</f>
        <v>30.72</v>
      </c>
      <c r="G21" s="4">
        <f>(G$5*$C21)*$C$2</f>
        <v>40.96</v>
      </c>
      <c r="H21" s="4">
        <f>(H$5*$C21)*$C$2</f>
        <v>51.2</v>
      </c>
      <c r="I21" s="4">
        <f>(I$5*$C21)*$C$2</f>
        <v>61.44</v>
      </c>
      <c r="J21" s="4">
        <f>(J$5*$C21)*$C$2</f>
        <v>71.68</v>
      </c>
      <c r="K21" s="4">
        <f>(K$5*$C21)*$C$2</f>
        <v>81.92</v>
      </c>
      <c r="L21" s="4">
        <f>(L$5*$C21)*$C$2</f>
        <v>92.16</v>
      </c>
      <c r="M21" s="4">
        <f>(M$5*$C21)*$C$2</f>
        <v>102.4</v>
      </c>
      <c r="N21" s="4">
        <f>(N$5*$C21)*$C$2</f>
        <v>112.64000000000001</v>
      </c>
      <c r="O21" s="4">
        <f>(O$5*$C21)*$C$2</f>
        <v>122.88</v>
      </c>
      <c r="P21" s="4">
        <f>(P$5*$C21)*$C$2</f>
        <v>133.12</v>
      </c>
      <c r="Q21" s="4">
        <f>(Q$5*$C21)*$C$2</f>
        <v>143.36</v>
      </c>
      <c r="R21" s="4">
        <f>(R$5*$C21)*$C$2</f>
        <v>153.6</v>
      </c>
      <c r="S21" s="4">
        <f>(S$5*$C21)*$C$2</f>
        <v>163.84</v>
      </c>
      <c r="T21" s="4">
        <f>(T$5*$C21)*$C$2</f>
        <v>174.08</v>
      </c>
      <c r="U21" s="4">
        <f>(U$5*$C21)*$C$2</f>
        <v>184.32</v>
      </c>
      <c r="V21" s="4">
        <f>(V$5*$C21)*$C$2</f>
        <v>194.56</v>
      </c>
      <c r="W21" s="4">
        <f>(W$5*$C21)*$C$2</f>
        <v>204.8</v>
      </c>
    </row>
    <row r="22" spans="3:23" ht="12.75">
      <c r="C22">
        <v>1700</v>
      </c>
      <c r="D22" s="4">
        <f>(D$5*$C22)*$C$2</f>
        <v>10.88</v>
      </c>
      <c r="E22" s="4">
        <f>(E$5*$C22)*$C$2</f>
        <v>21.76</v>
      </c>
      <c r="F22" s="4">
        <f>(F$5*$C22)*$C$2</f>
        <v>32.64</v>
      </c>
      <c r="G22" s="4">
        <f>(G$5*$C22)*$C$2</f>
        <v>43.52</v>
      </c>
      <c r="H22" s="4">
        <f>(H$5*$C22)*$C$2</f>
        <v>54.4</v>
      </c>
      <c r="I22" s="4">
        <f>(I$5*$C22)*$C$2</f>
        <v>65.28</v>
      </c>
      <c r="J22" s="4">
        <f>(J$5*$C22)*$C$2</f>
        <v>76.16</v>
      </c>
      <c r="K22" s="4">
        <f>(K$5*$C22)*$C$2</f>
        <v>87.04</v>
      </c>
      <c r="L22" s="4">
        <f>(L$5*$C22)*$C$2</f>
        <v>97.92</v>
      </c>
      <c r="M22" s="4">
        <f>(M$5*$C22)*$C$2</f>
        <v>108.8</v>
      </c>
      <c r="N22" s="4">
        <f>(N$5*$C22)*$C$2</f>
        <v>119.68000000000002</v>
      </c>
      <c r="O22" s="4">
        <f>(O$5*$C22)*$C$2</f>
        <v>130.56</v>
      </c>
      <c r="P22" s="4">
        <f>(P$5*$C22)*$C$2</f>
        <v>141.44</v>
      </c>
      <c r="Q22" s="4">
        <f>(Q$5*$C22)*$C$2</f>
        <v>152.32</v>
      </c>
      <c r="R22" s="4">
        <f>(R$5*$C22)*$C$2</f>
        <v>163.20000000000002</v>
      </c>
      <c r="S22" s="4">
        <f>(S$5*$C22)*$C$2</f>
        <v>174.08</v>
      </c>
      <c r="T22" s="4">
        <f>(T$5*$C22)*$C$2</f>
        <v>184.96</v>
      </c>
      <c r="U22" s="4">
        <f>(U$5*$C22)*$C$2</f>
        <v>195.84</v>
      </c>
      <c r="V22" s="4">
        <f>(V$5*$C22)*$C$2</f>
        <v>206.72</v>
      </c>
      <c r="W22" s="4">
        <f>(W$5*$C22)*$C$2</f>
        <v>217.6</v>
      </c>
    </row>
    <row r="23" spans="3:23" ht="12.75">
      <c r="C23">
        <v>1800</v>
      </c>
      <c r="D23" s="4">
        <f>(D$5*$C23)*$C$2</f>
        <v>11.52</v>
      </c>
      <c r="E23" s="4">
        <f>(E$5*$C23)*$C$2</f>
        <v>23.04</v>
      </c>
      <c r="F23" s="4">
        <f>(F$5*$C23)*$C$2</f>
        <v>34.56</v>
      </c>
      <c r="G23" s="4">
        <f>(G$5*$C23)*$C$2</f>
        <v>46.08</v>
      </c>
      <c r="H23" s="4">
        <f>(H$5*$C23)*$C$2</f>
        <v>57.6</v>
      </c>
      <c r="I23" s="4">
        <f>(I$5*$C23)*$C$2</f>
        <v>69.12</v>
      </c>
      <c r="J23" s="4">
        <f>(J$5*$C23)*$C$2</f>
        <v>80.64</v>
      </c>
      <c r="K23" s="4">
        <f>(K$5*$C23)*$C$2</f>
        <v>92.16</v>
      </c>
      <c r="L23" s="4">
        <f>(L$5*$C23)*$C$2</f>
        <v>103.68</v>
      </c>
      <c r="M23" s="4">
        <f>(M$5*$C23)*$C$2</f>
        <v>115.2</v>
      </c>
      <c r="N23" s="4">
        <f>(N$5*$C23)*$C$2</f>
        <v>126.72000000000001</v>
      </c>
      <c r="O23" s="4">
        <f>(O$5*$C23)*$C$2</f>
        <v>138.24</v>
      </c>
      <c r="P23" s="4">
        <f>(P$5*$C23)*$C$2</f>
        <v>149.76</v>
      </c>
      <c r="Q23" s="4">
        <f>(Q$5*$C23)*$C$2</f>
        <v>161.28</v>
      </c>
      <c r="R23" s="4">
        <f>(R$5*$C23)*$C$2</f>
        <v>172.8</v>
      </c>
      <c r="S23" s="4">
        <f>(S$5*$C23)*$C$2</f>
        <v>184.32</v>
      </c>
      <c r="T23" s="4">
        <f>(T$5*$C23)*$C$2</f>
        <v>195.84</v>
      </c>
      <c r="U23" s="4">
        <f>(U$5*$C23)*$C$2</f>
        <v>207.36</v>
      </c>
      <c r="V23" s="4">
        <f>(V$5*$C23)*$C$2</f>
        <v>218.88</v>
      </c>
      <c r="W23" s="4">
        <f>(W$5*$C23)*$C$2</f>
        <v>230.4</v>
      </c>
    </row>
    <row r="24" spans="3:23" ht="12.75">
      <c r="C24">
        <v>1900</v>
      </c>
      <c r="D24" s="4">
        <f>(D$5*$C24)*$C$2</f>
        <v>12.16</v>
      </c>
      <c r="E24" s="4">
        <f>(E$5*$C24)*$C$2</f>
        <v>24.32</v>
      </c>
      <c r="F24" s="4">
        <f>(F$5*$C24)*$C$2</f>
        <v>36.480000000000004</v>
      </c>
      <c r="G24" s="4">
        <f>(G$5*$C24)*$C$2</f>
        <v>48.64</v>
      </c>
      <c r="H24" s="4">
        <f>(H$5*$C24)*$C$2</f>
        <v>60.800000000000004</v>
      </c>
      <c r="I24" s="4">
        <f>(I$5*$C24)*$C$2</f>
        <v>72.96000000000001</v>
      </c>
      <c r="J24" s="4">
        <f>(J$5*$C24)*$C$2</f>
        <v>85.12</v>
      </c>
      <c r="K24" s="4">
        <f>(K$5*$C24)*$C$2</f>
        <v>97.28</v>
      </c>
      <c r="L24" s="4">
        <f>(L$5*$C24)*$C$2</f>
        <v>109.44</v>
      </c>
      <c r="M24" s="4">
        <f>(M$5*$C24)*$C$2</f>
        <v>121.60000000000001</v>
      </c>
      <c r="N24" s="4">
        <f>(N$5*$C24)*$C$2</f>
        <v>133.76</v>
      </c>
      <c r="O24" s="4">
        <f>(O$5*$C24)*$C$2</f>
        <v>145.92000000000002</v>
      </c>
      <c r="P24" s="4">
        <f>(P$5*$C24)*$C$2</f>
        <v>158.08</v>
      </c>
      <c r="Q24" s="4">
        <f>(Q$5*$C24)*$C$2</f>
        <v>170.24</v>
      </c>
      <c r="R24" s="4">
        <f>(R$5*$C24)*$C$2</f>
        <v>182.4</v>
      </c>
      <c r="S24" s="4">
        <f>(S$5*$C24)*$C$2</f>
        <v>194.56</v>
      </c>
      <c r="T24" s="4">
        <f>(T$5*$C24)*$C$2</f>
        <v>206.72</v>
      </c>
      <c r="U24" s="4">
        <f>(U$5*$C24)*$C$2</f>
        <v>218.88</v>
      </c>
      <c r="V24" s="4">
        <f>(V$5*$C24)*$C$2</f>
        <v>231.04</v>
      </c>
      <c r="W24" s="4">
        <f>(W$5*$C24)*$C$2</f>
        <v>243.20000000000002</v>
      </c>
    </row>
    <row r="25" spans="3:23" ht="12.75">
      <c r="C25">
        <v>2000</v>
      </c>
      <c r="D25" s="4">
        <f>(D$5*$C25)*$C$2</f>
        <v>12.8</v>
      </c>
      <c r="E25" s="4">
        <f>(E$5*$C25)*$C$2</f>
        <v>25.6</v>
      </c>
      <c r="F25" s="4">
        <f>(F$5*$C25)*$C$2</f>
        <v>38.4</v>
      </c>
      <c r="G25" s="4">
        <f>(G$5*$C25)*$C$2</f>
        <v>51.2</v>
      </c>
      <c r="H25" s="4">
        <f>(H$5*$C25)*$C$2</f>
        <v>64</v>
      </c>
      <c r="I25" s="4">
        <f>(I$5*$C25)*$C$2</f>
        <v>76.8</v>
      </c>
      <c r="J25" s="4">
        <f>(J$5*$C25)*$C$2</f>
        <v>89.60000000000001</v>
      </c>
      <c r="K25" s="4">
        <f>(K$5*$C25)*$C$2</f>
        <v>102.4</v>
      </c>
      <c r="L25" s="4">
        <f>(L$5*$C25)*$C$2</f>
        <v>115.2</v>
      </c>
      <c r="M25" s="4">
        <f>(M$5*$C25)*$C$2</f>
        <v>128</v>
      </c>
      <c r="N25" s="4">
        <f>(N$5*$C25)*$C$2</f>
        <v>140.8</v>
      </c>
      <c r="O25" s="4">
        <f>(O$5*$C25)*$C$2</f>
        <v>153.6</v>
      </c>
      <c r="P25" s="4">
        <f>(P$5*$C25)*$C$2</f>
        <v>166.4</v>
      </c>
      <c r="Q25" s="4">
        <f>(Q$5*$C25)*$C$2</f>
        <v>179.20000000000002</v>
      </c>
      <c r="R25" s="4">
        <f>(R$5*$C25)*$C$2</f>
        <v>192</v>
      </c>
      <c r="S25" s="4">
        <f>(S$5*$C25)*$C$2</f>
        <v>204.8</v>
      </c>
      <c r="T25" s="4">
        <f>(T$5*$C25)*$C$2</f>
        <v>217.6</v>
      </c>
      <c r="U25" s="4">
        <f>(U$5*$C25)*$C$2</f>
        <v>230.4</v>
      </c>
      <c r="V25" s="4">
        <f>(V$5*$C25)*$C$2</f>
        <v>243.20000000000002</v>
      </c>
      <c r="W25" s="4">
        <f>(W$5*$C25)*$C$2</f>
        <v>256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Somers,Guy G.H.L.</dc:creator>
  <cp:keywords/>
  <dc:description/>
  <cp:lastModifiedBy>Reuter,Micha M.</cp:lastModifiedBy>
  <dcterms:created xsi:type="dcterms:W3CDTF">2016-01-19T13:27:21Z</dcterms:created>
  <dcterms:modified xsi:type="dcterms:W3CDTF">2016-03-01T10:43:44Z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